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19416" windowHeight="11016" tabRatio="859"/>
  </bookViews>
  <sheets>
    <sheet name="Caratula" sheetId="65" r:id="rId1"/>
    <sheet name="ECG-1" sheetId="5" r:id="rId2"/>
    <sheet name="ECG-2" sheetId="48" r:id="rId3"/>
    <sheet name="EPC" sheetId="54" r:id="rId4"/>
    <sheet name="APP-1" sheetId="8" r:id="rId5"/>
    <sheet name="APP-2" sheetId="68" r:id="rId6"/>
    <sheet name="APP-3" sheetId="80" r:id="rId7"/>
    <sheet name="APP-4" sheetId="87" r:id="rId8"/>
    <sheet name="AR" sheetId="88" r:id="rId9"/>
    <sheet name="PPI" sheetId="98" r:id="rId10"/>
    <sheet name="IAPP" sheetId="47" r:id="rId11"/>
    <sheet name="EAP" sheetId="84" r:id="rId12"/>
    <sheet name="ADS-1" sheetId="22" r:id="rId13"/>
    <sheet name="ADS-2" sheetId="53" r:id="rId14"/>
    <sheet name="SAP" sheetId="26" r:id="rId15"/>
    <sheet name="FIC" sheetId="86" r:id="rId16"/>
    <sheet name="AUR" sheetId="71" r:id="rId17"/>
    <sheet name="PPD" sheetId="67" r:id="rId18"/>
    <sheet name="Formato 6d" sheetId="97" r:id="rId19"/>
    <sheet name="Hoja1" sheetId="99"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______EJE1" localSheetId="9">[1]INICIO!$Y$166:$Y$186</definedName>
    <definedName name="_______EJE1">[2]INICIO!$Y$166:$Y$186</definedName>
    <definedName name="_______EJE2" localSheetId="9">[1]INICIO!$Y$188:$Y$229</definedName>
    <definedName name="_______EJE2">[2]INICIO!$Y$188:$Y$229</definedName>
    <definedName name="_______EJE3" localSheetId="9">[1]INICIO!$Y$231:$Y$247</definedName>
    <definedName name="_______EJE3">[2]INICIO!$Y$231:$Y$247</definedName>
    <definedName name="_______EJE4" localSheetId="9">[1]INICIO!$Y$249:$Y$272</definedName>
    <definedName name="_______EJE4">[2]INICIO!$Y$249:$Y$272</definedName>
    <definedName name="_______EJE5" localSheetId="9">[1]INICIO!$Y$274:$Y$287</definedName>
    <definedName name="_______EJE5">[2]INICIO!$Y$274:$Y$287</definedName>
    <definedName name="_______EJE6" localSheetId="9">[1]INICIO!$Y$289:$Y$314</definedName>
    <definedName name="_______EJE6">[2]INICIO!$Y$289:$Y$314</definedName>
    <definedName name="_______EJE7" localSheetId="9">[1]INICIO!$Y$316:$Y$356</definedName>
    <definedName name="_______EJE7">[2]INICIO!$Y$316:$Y$356</definedName>
    <definedName name="______EJE1" localSheetId="9">[1]INICIO!$Y$166:$Y$186</definedName>
    <definedName name="______EJE1">[2]INICIO!$Y$166:$Y$186</definedName>
    <definedName name="______EJE2" localSheetId="9">[1]INICIO!$Y$188:$Y$229</definedName>
    <definedName name="______EJE2">[2]INICIO!$Y$188:$Y$229</definedName>
    <definedName name="______EJE3" localSheetId="9">[1]INICIO!$Y$231:$Y$247</definedName>
    <definedName name="______EJE3">[2]INICIO!$Y$231:$Y$247</definedName>
    <definedName name="______EJE4" localSheetId="9">[1]INICIO!$Y$249:$Y$272</definedName>
    <definedName name="______EJE4">[2]INICIO!$Y$249:$Y$272</definedName>
    <definedName name="______EJE5" localSheetId="9">[1]INICIO!$Y$274:$Y$287</definedName>
    <definedName name="______EJE5">[2]INICIO!$Y$274:$Y$287</definedName>
    <definedName name="______EJE6" localSheetId="9">[1]INICIO!$Y$289:$Y$314</definedName>
    <definedName name="______EJE6">[2]INICIO!$Y$289:$Y$314</definedName>
    <definedName name="______EJE7" localSheetId="9">[1]INICIO!$Y$316:$Y$356</definedName>
    <definedName name="______EJE7">[2]INICIO!$Y$316:$Y$356</definedName>
    <definedName name="_____EJE1" localSheetId="9">[1]INICIO!$Y$166:$Y$186</definedName>
    <definedName name="_____EJE1">[2]INICIO!$Y$166:$Y$186</definedName>
    <definedName name="_____EJE2" localSheetId="9">[1]INICIO!$Y$188:$Y$229</definedName>
    <definedName name="_____EJE2">[2]INICIO!$Y$188:$Y$229</definedName>
    <definedName name="_____EJE3" localSheetId="9">[1]INICIO!$Y$231:$Y$247</definedName>
    <definedName name="_____EJE3">[2]INICIO!$Y$231:$Y$247</definedName>
    <definedName name="_____EJE4" localSheetId="9">[1]INICIO!$Y$249:$Y$272</definedName>
    <definedName name="_____EJE4">[2]INICIO!$Y$249:$Y$272</definedName>
    <definedName name="_____EJE5" localSheetId="9">[1]INICIO!$Y$274:$Y$287</definedName>
    <definedName name="_____EJE5">[2]INICIO!$Y$274:$Y$287</definedName>
    <definedName name="_____EJE6" localSheetId="9">[1]INICIO!$Y$289:$Y$314</definedName>
    <definedName name="_____EJE6">[2]INICIO!$Y$289:$Y$314</definedName>
    <definedName name="_____EJE7" localSheetId="9">[1]INICIO!$Y$316:$Y$356</definedName>
    <definedName name="_____EJE7">[2]INICIO!$Y$316:$Y$356</definedName>
    <definedName name="____EJE1">[3]INICIO!$Y$166:$Y$186</definedName>
    <definedName name="____EJE2">[3]INICIO!$Y$188:$Y$229</definedName>
    <definedName name="____EJE3">[3]INICIO!$Y$231:$Y$247</definedName>
    <definedName name="____EJE4">[3]INICIO!$Y$249:$Y$272</definedName>
    <definedName name="____EJE5">[3]INICIO!$Y$274:$Y$287</definedName>
    <definedName name="____EJE6">[3]INICIO!$Y$289:$Y$314</definedName>
    <definedName name="____EJE7">[3]INICIO!$Y$316:$Y$356</definedName>
    <definedName name="___EJE1" localSheetId="8">[2]INICIO!$Y$166:$Y$186</definedName>
    <definedName name="___EJE1" localSheetId="9">[1]INICIO!$Y$166:$Y$186</definedName>
    <definedName name="___EJE1">[3]INICIO!$Y$166:$Y$186</definedName>
    <definedName name="___EJE2" localSheetId="8">[2]INICIO!$Y$188:$Y$229</definedName>
    <definedName name="___EJE2" localSheetId="9">[1]INICIO!$Y$188:$Y$229</definedName>
    <definedName name="___EJE2">[3]INICIO!$Y$188:$Y$229</definedName>
    <definedName name="___EJE3" localSheetId="8">[2]INICIO!$Y$231:$Y$247</definedName>
    <definedName name="___EJE3" localSheetId="9">[1]INICIO!$Y$231:$Y$247</definedName>
    <definedName name="___EJE3">[3]INICIO!$Y$231:$Y$247</definedName>
    <definedName name="___EJE4" localSheetId="8">[2]INICIO!$Y$249:$Y$272</definedName>
    <definedName name="___EJE4" localSheetId="9">[1]INICIO!$Y$249:$Y$272</definedName>
    <definedName name="___EJE4">[3]INICIO!$Y$249:$Y$272</definedName>
    <definedName name="___EJE5" localSheetId="8">[2]INICIO!$Y$274:$Y$287</definedName>
    <definedName name="___EJE5" localSheetId="9">[1]INICIO!$Y$274:$Y$287</definedName>
    <definedName name="___EJE5">[3]INICIO!$Y$274:$Y$287</definedName>
    <definedName name="___EJE6" localSheetId="8">[2]INICIO!$Y$289:$Y$314</definedName>
    <definedName name="___EJE6" localSheetId="9">[1]INICIO!$Y$289:$Y$314</definedName>
    <definedName name="___EJE6">[3]INICIO!$Y$289:$Y$314</definedName>
    <definedName name="___EJE7" localSheetId="8">[2]INICIO!$Y$316:$Y$356</definedName>
    <definedName name="___EJE7" localSheetId="9">[1]INICIO!$Y$316:$Y$356</definedName>
    <definedName name="___EJE7">[3]INICIO!$Y$316:$Y$356</definedName>
    <definedName name="__EJE1" localSheetId="8">[2]INICIO!$Y$166:$Y$186</definedName>
    <definedName name="__EJE1" localSheetId="9">[1]INICIO!$Y$166:$Y$186</definedName>
    <definedName name="__EJE1">[3]INICIO!$Y$166:$Y$186</definedName>
    <definedName name="__EJE2" localSheetId="8">[2]INICIO!$Y$188:$Y$229</definedName>
    <definedName name="__EJE2" localSheetId="9">[1]INICIO!$Y$188:$Y$229</definedName>
    <definedName name="__EJE2">[3]INICIO!$Y$188:$Y$229</definedName>
    <definedName name="__EJE3" localSheetId="8">[2]INICIO!$Y$231:$Y$247</definedName>
    <definedName name="__EJE3" localSheetId="9">[1]INICIO!$Y$231:$Y$247</definedName>
    <definedName name="__EJE3">[3]INICIO!$Y$231:$Y$247</definedName>
    <definedName name="__EJE4" localSheetId="8">[2]INICIO!$Y$249:$Y$272</definedName>
    <definedName name="__EJE4" localSheetId="9">[1]INICIO!$Y$249:$Y$272</definedName>
    <definedName name="__EJE4">[3]INICIO!$Y$249:$Y$272</definedName>
    <definedName name="__EJE5" localSheetId="8">[2]INICIO!$Y$274:$Y$287</definedName>
    <definedName name="__EJE5" localSheetId="9">[1]INICIO!$Y$274:$Y$287</definedName>
    <definedName name="__EJE5">[3]INICIO!$Y$274:$Y$287</definedName>
    <definedName name="__EJE6" localSheetId="8">[2]INICIO!$Y$289:$Y$314</definedName>
    <definedName name="__EJE6" localSheetId="9">[1]INICIO!$Y$289:$Y$314</definedName>
    <definedName name="__EJE6">[3]INICIO!$Y$289:$Y$314</definedName>
    <definedName name="__EJE7" localSheetId="8">[2]INICIO!$Y$316:$Y$356</definedName>
    <definedName name="__EJE7" localSheetId="9">[1]INICIO!$Y$316:$Y$356</definedName>
    <definedName name="__EJE7">[3]INICIO!$Y$316:$Y$356</definedName>
    <definedName name="_EJE1" localSheetId="8">[2]INICIO!$Y$166:$Y$186</definedName>
    <definedName name="_EJE1" localSheetId="10">[4]INICIO!$Y$166:$Y$186</definedName>
    <definedName name="_EJE1" localSheetId="9">[1]INICIO!$Y$166:$Y$186</definedName>
    <definedName name="_EJE1">[3]INICIO!$Y$166:$Y$186</definedName>
    <definedName name="_EJE2" localSheetId="8">[2]INICIO!$Y$188:$Y$229</definedName>
    <definedName name="_EJE2" localSheetId="10">[4]INICIO!$Y$188:$Y$229</definedName>
    <definedName name="_EJE2" localSheetId="9">[1]INICIO!$Y$188:$Y$229</definedName>
    <definedName name="_EJE2">[3]INICIO!$Y$188:$Y$229</definedName>
    <definedName name="_EJE3" localSheetId="8">[2]INICIO!$Y$231:$Y$247</definedName>
    <definedName name="_EJE3" localSheetId="10">[4]INICIO!$Y$231:$Y$247</definedName>
    <definedName name="_EJE3" localSheetId="9">[1]INICIO!$Y$231:$Y$247</definedName>
    <definedName name="_EJE3">[3]INICIO!$Y$231:$Y$247</definedName>
    <definedName name="_EJE4" localSheetId="8">[2]INICIO!$Y$249:$Y$272</definedName>
    <definedName name="_EJE4" localSheetId="10">[4]INICIO!$Y$249:$Y$272</definedName>
    <definedName name="_EJE4" localSheetId="9">[1]INICIO!$Y$249:$Y$272</definedName>
    <definedName name="_EJE4">[3]INICIO!$Y$249:$Y$272</definedName>
    <definedName name="_EJE5" localSheetId="8">[2]INICIO!$Y$274:$Y$287</definedName>
    <definedName name="_EJE5" localSheetId="10">[4]INICIO!$Y$274:$Y$287</definedName>
    <definedName name="_EJE5" localSheetId="9">[1]INICIO!$Y$274:$Y$287</definedName>
    <definedName name="_EJE5">[3]INICIO!$Y$274:$Y$287</definedName>
    <definedName name="_EJE6" localSheetId="8">[2]INICIO!$Y$289:$Y$314</definedName>
    <definedName name="_EJE6" localSheetId="10">[4]INICIO!$Y$289:$Y$314</definedName>
    <definedName name="_EJE6" localSheetId="9">[1]INICIO!$Y$289:$Y$314</definedName>
    <definedName name="_EJE6">[3]INICIO!$Y$289:$Y$314</definedName>
    <definedName name="_EJE7" localSheetId="8">[2]INICIO!$Y$316:$Y$356</definedName>
    <definedName name="_EJE7" localSheetId="10">[4]INICIO!$Y$316:$Y$356</definedName>
    <definedName name="_EJE7" localSheetId="9">[1]INICIO!$Y$316:$Y$356</definedName>
    <definedName name="_EJE7">[3]INICIO!$Y$316:$Y$356</definedName>
    <definedName name="_Toc256789589" localSheetId="3">EPC!$A$1</definedName>
    <definedName name="adys_tipo" localSheetId="8">[2]INICIO!$AR$24:$AR$27</definedName>
    <definedName name="adys_tipo" localSheetId="10">[4]INICIO!$AR$24:$AR$27</definedName>
    <definedName name="adys_tipo" localSheetId="9">[1]INICIO!$AR$24:$AR$27</definedName>
    <definedName name="adys_tipo">[3]INICIO!$AR$24:$AR$27</definedName>
    <definedName name="AI" localSheetId="8">[2]INICIO!$AU$5:$AW$543</definedName>
    <definedName name="AI" localSheetId="10">[4]INICIO!$AU$5:$AW$543</definedName>
    <definedName name="AI" localSheetId="9">[1]INICIO!$AU$5:$AW$543</definedName>
    <definedName name="AI">[3]INICIO!$AU$5:$AW$543</definedName>
    <definedName name="_xlnm.Print_Area" localSheetId="6">'APP-3'!$A$1:$U$36</definedName>
    <definedName name="_xlnm.Print_Area" localSheetId="8">AR!$A$1:$P$46</definedName>
    <definedName name="_xlnm.Print_Area" localSheetId="10">IAPP!$A$1:$K$16</definedName>
    <definedName name="CAPIT" localSheetId="8">#REF!</definedName>
    <definedName name="CAPIT" localSheetId="18">#REF!</definedName>
    <definedName name="CAPIT" localSheetId="9">#REF!</definedName>
    <definedName name="CAPIT">#REF!</definedName>
    <definedName name="CENPAR" localSheetId="8">#REF!</definedName>
    <definedName name="CENPAR" localSheetId="18">#REF!</definedName>
    <definedName name="CENPAR" localSheetId="9">#REF!</definedName>
    <definedName name="CENPAR">#REF!</definedName>
    <definedName name="datos" localSheetId="8">OFFSET([5]datos!$A$1,0,0,COUNTA([5]datos!$A$1:$A$65536),23)</definedName>
    <definedName name="datos" localSheetId="16">OFFSET([3]datos!$A$1,0,0,COUNTA([3]datos!$A$1:$A$65536),23)</definedName>
    <definedName name="datos" localSheetId="10">OFFSET([6]datos!$A$1,0,0,COUNTA([6]datos!$A$1:$A$65536),23)</definedName>
    <definedName name="datos" localSheetId="9">OFFSET([7]datos!$A$1,0,0,COUNTA([7]datos!$A$1:$A$65536),23)</definedName>
    <definedName name="datos">OFFSET([8]datos!$A$1,0,0,COUNTA([8]datos!$A$1:$A$65536),23)</definedName>
    <definedName name="dc" localSheetId="8">#REF!</definedName>
    <definedName name="dc" localSheetId="18">#REF!</definedName>
    <definedName name="dc" localSheetId="9">#REF!</definedName>
    <definedName name="dc">#REF!</definedName>
    <definedName name="DEFAULT" localSheetId="8">[2]INICIO!$AA$10</definedName>
    <definedName name="DEFAULT" localSheetId="10">[4]INICIO!$AA$10</definedName>
    <definedName name="DEFAULT" localSheetId="9">[1]INICIO!$AA$10</definedName>
    <definedName name="DEFAULT">[3]INICIO!$AA$10</definedName>
    <definedName name="DEUDA" localSheetId="8">#REF!</definedName>
    <definedName name="DEUDA" localSheetId="18">#REF!</definedName>
    <definedName name="DEUDA" localSheetId="9">#REF!</definedName>
    <definedName name="DEUDA">#REF!</definedName>
    <definedName name="egvb" localSheetId="8">#REF!</definedName>
    <definedName name="egvb" localSheetId="18">#REF!</definedName>
    <definedName name="egvb" localSheetId="9">#REF!</definedName>
    <definedName name="egvb">#REF!</definedName>
    <definedName name="EJER" localSheetId="8">#REF!</definedName>
    <definedName name="EJER" localSheetId="18">#REF!</definedName>
    <definedName name="EJER" localSheetId="9">#REF!</definedName>
    <definedName name="EJER">#REF!</definedName>
    <definedName name="EJES" localSheetId="8">[2]INICIO!$Y$151:$Y$157</definedName>
    <definedName name="EJES" localSheetId="10">[4]INICIO!$Y$151:$Y$157</definedName>
    <definedName name="EJES" localSheetId="9">[1]INICIO!$Y$151:$Y$157</definedName>
    <definedName name="EJES">[3]INICIO!$Y$151:$Y$157</definedName>
    <definedName name="ENFPEM" localSheetId="18">#REF!</definedName>
    <definedName name="ENFPEM">#REF!</definedName>
    <definedName name="FIDCOS" localSheetId="8">[2]INICIO!$DH$5:$DI$96</definedName>
    <definedName name="FIDCOS" localSheetId="10">[4]INICIO!$DH$5:$DI$96</definedName>
    <definedName name="FIDCOS" localSheetId="9">[1]INICIO!$DH$5:$DI$96</definedName>
    <definedName name="FIDCOS">[3]INICIO!$DH$5:$DI$96</definedName>
    <definedName name="FPC" localSheetId="8">[2]INICIO!$DE$5:$DF$96</definedName>
    <definedName name="FPC" localSheetId="10">[4]INICIO!$DE$5:$DF$96</definedName>
    <definedName name="FPC" localSheetId="9">[1]INICIO!$DE$5:$DF$96</definedName>
    <definedName name="FPC">[3]INICIO!$DE$5:$DF$96</definedName>
    <definedName name="gasto_gci" localSheetId="8">[2]INICIO!$AO$48:$AO$49</definedName>
    <definedName name="gasto_gci" localSheetId="10">[4]INICIO!$AO$48:$AO$49</definedName>
    <definedName name="gasto_gci" localSheetId="9">[1]INICIO!$AO$48:$AO$49</definedName>
    <definedName name="gasto_gci">[3]INICIO!$AO$48:$AO$49</definedName>
    <definedName name="KEY" localSheetId="9">[9]cats!$A$1:$B$9</definedName>
    <definedName name="KEY">[10]cats!$A$1:$B$9</definedName>
    <definedName name="LABEL" localSheetId="8">[5]INICIO!$AY$5:$AZ$97</definedName>
    <definedName name="LABEL" localSheetId="16">[3]INICIO!$AY$5:$AZ$97</definedName>
    <definedName name="LABEL" localSheetId="10">[6]INICIO!$AY$5:$AZ$97</definedName>
    <definedName name="LABEL" localSheetId="9">[7]INICIO!$AY$5:$AZ$97</definedName>
    <definedName name="LABEL">[8]INICIO!$AY$5:$AZ$97</definedName>
    <definedName name="label1g" localSheetId="8">[2]INICIO!$AA$19</definedName>
    <definedName name="label1g" localSheetId="10">[4]INICIO!$AA$19</definedName>
    <definedName name="label1g" localSheetId="9">[1]INICIO!$AA$19</definedName>
    <definedName name="label1g">[3]INICIO!$AA$19</definedName>
    <definedName name="label1S" localSheetId="8">[2]INICIO!$AA$22</definedName>
    <definedName name="label1S" localSheetId="10">[4]INICIO!$AA$22</definedName>
    <definedName name="label1S" localSheetId="9">[1]INICIO!$AA$22</definedName>
    <definedName name="label1S">[3]INICIO!$AA$22</definedName>
    <definedName name="label2g" localSheetId="8">[2]INICIO!$AA$20</definedName>
    <definedName name="label2g" localSheetId="10">[4]INICIO!$AA$20</definedName>
    <definedName name="label2g" localSheetId="9">[1]INICIO!$AA$20</definedName>
    <definedName name="label2g">[3]INICIO!$AA$20</definedName>
    <definedName name="label2S" localSheetId="8">[2]INICIO!$AA$23</definedName>
    <definedName name="label2S" localSheetId="10">[4]INICIO!$AA$23</definedName>
    <definedName name="label2S" localSheetId="9">[1]INICIO!$AA$23</definedName>
    <definedName name="label2S">[3]INICIO!$AA$23</definedName>
    <definedName name="Líneadeacción" localSheetId="6">[8]INICIO!#REF!</definedName>
    <definedName name="Líneadeacción" localSheetId="7">[8]INICIO!#REF!</definedName>
    <definedName name="Líneadeacción" localSheetId="8">[5]INICIO!#REF!</definedName>
    <definedName name="Líneadeacción" localSheetId="11">[8]INICIO!#REF!</definedName>
    <definedName name="Líneadeacción" localSheetId="15">[8]INICIO!#REF!</definedName>
    <definedName name="Líneadeacción" localSheetId="18">[8]INICIO!#REF!</definedName>
    <definedName name="Líneadeacción" localSheetId="9">[7]INICIO!#REF!</definedName>
    <definedName name="Líneadeacción">[8]INICIO!#REF!</definedName>
    <definedName name="LISTA_2016" localSheetId="18">#REF!</definedName>
    <definedName name="LISTA_2016">#REF!</definedName>
    <definedName name="lista_ai" localSheetId="8">[2]INICIO!$AO$55:$AO$96</definedName>
    <definedName name="lista_ai" localSheetId="10">[4]INICIO!$AO$55:$AO$96</definedName>
    <definedName name="lista_ai" localSheetId="9">[1]INICIO!$AO$55:$AO$96</definedName>
    <definedName name="lista_ai">[3]INICIO!$AO$55:$AO$96</definedName>
    <definedName name="lista_deleg" localSheetId="8">[2]INICIO!$AR$34:$AR$49</definedName>
    <definedName name="lista_deleg" localSheetId="10">[4]INICIO!$AR$34:$AR$49</definedName>
    <definedName name="lista_deleg" localSheetId="9">[1]INICIO!$AR$34:$AR$49</definedName>
    <definedName name="lista_deleg">[3]INICIO!$AR$34:$AR$49</definedName>
    <definedName name="lista_eppa" localSheetId="8">[2]INICIO!$AR$55:$AS$149</definedName>
    <definedName name="lista_eppa" localSheetId="10">[4]INICIO!$AR$55:$AS$149</definedName>
    <definedName name="lista_eppa" localSheetId="9">[1]INICIO!$AR$55:$AS$149</definedName>
    <definedName name="lista_eppa">[3]INICIO!$AR$55:$AS$149</definedName>
    <definedName name="LISTA_UR" localSheetId="8">[2]INICIO!$Y$4:$Z$93</definedName>
    <definedName name="LISTA_UR" localSheetId="10">[4]INICIO!$Y$4:$Z$93</definedName>
    <definedName name="LISTA_UR" localSheetId="9">[1]INICIO!$Y$4:$Z$93</definedName>
    <definedName name="LISTA_UR">[3]INICIO!$Y$4:$Z$93</definedName>
    <definedName name="MAPPEGS" localSheetId="7">[8]INICIO!#REF!</definedName>
    <definedName name="MAPPEGS" localSheetId="8">[5]INICIO!#REF!</definedName>
    <definedName name="MAPPEGS" localSheetId="11">[8]INICIO!#REF!</definedName>
    <definedName name="MAPPEGS" localSheetId="15">[8]INICIO!#REF!</definedName>
    <definedName name="MAPPEGS" localSheetId="18">[8]INICIO!#REF!</definedName>
    <definedName name="MAPPEGS" localSheetId="9">[7]INICIO!#REF!</definedName>
    <definedName name="MAPPEGS">[8]INICIO!#REF!</definedName>
    <definedName name="MODIF" localSheetId="8">[2]datos!$U$2:$U$31674</definedName>
    <definedName name="MODIF" localSheetId="10">[4]datos!$U$2:$U$31674</definedName>
    <definedName name="MODIF" localSheetId="9">[1]datos!$U$2:$U$31674</definedName>
    <definedName name="MODIF">[3]datos!$U$2:$U$31674</definedName>
    <definedName name="MSG_ERROR1" localSheetId="8">[5]INICIO!$AA$11</definedName>
    <definedName name="MSG_ERROR1" localSheetId="16">[3]INICIO!$AA$11</definedName>
    <definedName name="MSG_ERROR1" localSheetId="10">[6]INICIO!$AA$11</definedName>
    <definedName name="MSG_ERROR1" localSheetId="9">[7]INICIO!$AA$11</definedName>
    <definedName name="MSG_ERROR1">[8]INICIO!$AA$11</definedName>
    <definedName name="MSG_ERROR2" localSheetId="8">[2]INICIO!$AA$12</definedName>
    <definedName name="MSG_ERROR2" localSheetId="10">[4]INICIO!$AA$12</definedName>
    <definedName name="MSG_ERROR2" localSheetId="9">[1]INICIO!$AA$12</definedName>
    <definedName name="MSG_ERROR2">[3]INICIO!$AA$12</definedName>
    <definedName name="OPCION2" localSheetId="13">[8]INICIO!#REF!</definedName>
    <definedName name="OPCION2" localSheetId="6">[8]INICIO!#REF!</definedName>
    <definedName name="OPCION2" localSheetId="7">[8]INICIO!#REF!</definedName>
    <definedName name="OPCION2" localSheetId="8">[5]INICIO!#REF!</definedName>
    <definedName name="OPCION2" localSheetId="16">[3]INICIO!#REF!</definedName>
    <definedName name="OPCION2" localSheetId="11">[8]INICIO!#REF!</definedName>
    <definedName name="OPCION2" localSheetId="2">[8]INICIO!#REF!</definedName>
    <definedName name="OPCION2" localSheetId="3">[8]INICIO!#REF!</definedName>
    <definedName name="OPCION2" localSheetId="15">[8]INICIO!#REF!</definedName>
    <definedName name="OPCION2" localSheetId="18">[8]INICIO!#REF!</definedName>
    <definedName name="OPCION2" localSheetId="10">[6]INICIO!#REF!</definedName>
    <definedName name="OPCION2" localSheetId="17">[8]INICIO!#REF!</definedName>
    <definedName name="OPCION2" localSheetId="9">[7]INICIO!#REF!</definedName>
    <definedName name="OPCION2">[8]INICIO!#REF!</definedName>
    <definedName name="ORIG" localSheetId="8">[2]datos!$T$2:$T$31674</definedName>
    <definedName name="ORIG" localSheetId="10">[4]datos!$T$2:$T$31674</definedName>
    <definedName name="ORIG" localSheetId="9">[1]datos!$T$2:$T$31674</definedName>
    <definedName name="ORIG">[3]datos!$T$2:$T$31674</definedName>
    <definedName name="P" localSheetId="8">[2]INICIO!$AO$5:$AP$32</definedName>
    <definedName name="P" localSheetId="10">[4]INICIO!$AO$5:$AP$32</definedName>
    <definedName name="P" localSheetId="9">[1]INICIO!$AO$5:$AP$32</definedName>
    <definedName name="P">[3]INICIO!$AO$5:$AP$32</definedName>
    <definedName name="P_K" localSheetId="8">[2]INICIO!$AO$5:$AO$32</definedName>
    <definedName name="P_K" localSheetId="10">[4]INICIO!$AO$5:$AO$32</definedName>
    <definedName name="P_K" localSheetId="9">[1]INICIO!$AO$5:$AO$32</definedName>
    <definedName name="P_K">[3]INICIO!$AO$5:$AO$32</definedName>
    <definedName name="PE" localSheetId="8">[2]INICIO!$AR$5:$AS$16</definedName>
    <definedName name="PE" localSheetId="10">[4]INICIO!$AR$5:$AS$16</definedName>
    <definedName name="PE" localSheetId="9">[1]INICIO!$AR$5:$AS$16</definedName>
    <definedName name="PE">[3]INICIO!$AR$5:$AS$16</definedName>
    <definedName name="PE_K" localSheetId="8">[2]INICIO!$AR$5:$AR$16</definedName>
    <definedName name="PE_K" localSheetId="10">[4]INICIO!$AR$5:$AR$16</definedName>
    <definedName name="PE_K" localSheetId="9">[1]INICIO!$AR$5:$AR$16</definedName>
    <definedName name="PE_K">[3]INICIO!$AR$5:$AR$16</definedName>
    <definedName name="PEDO" localSheetId="8">[5]INICIO!#REF!</definedName>
    <definedName name="PEDO" localSheetId="18">[5]INICIO!#REF!</definedName>
    <definedName name="PEDO" localSheetId="9">[7]INICIO!#REF!</definedName>
    <definedName name="PEDO">[5]INICIO!#REF!</definedName>
    <definedName name="PERIODO" localSheetId="8">#REF!</definedName>
    <definedName name="PERIODO" localSheetId="18">#REF!</definedName>
    <definedName name="PERIODO" localSheetId="9">#REF!</definedName>
    <definedName name="PERIODO">#REF!</definedName>
    <definedName name="PROG" localSheetId="8">#REF!</definedName>
    <definedName name="PROG" localSheetId="18">#REF!</definedName>
    <definedName name="PROG" localSheetId="9">#REF!</definedName>
    <definedName name="PROG">#REF!</definedName>
    <definedName name="ptda" localSheetId="8">#REF!</definedName>
    <definedName name="ptda" localSheetId="18">#REF!</definedName>
    <definedName name="ptda" localSheetId="9">#REF!</definedName>
    <definedName name="ptda">#REF!</definedName>
    <definedName name="rubros_fpc" localSheetId="8">[2]INICIO!$AO$39:$AO$42</definedName>
    <definedName name="rubros_fpc" localSheetId="10">[4]INICIO!$AO$39:$AO$42</definedName>
    <definedName name="rubros_fpc" localSheetId="9">[1]INICIO!$AO$39:$AO$42</definedName>
    <definedName name="rubros_fpc">[3]INICIO!$AO$39:$AO$42</definedName>
    <definedName name="_xlnm.Print_Titles" localSheetId="12">'ADS-1'!$1:$6</definedName>
    <definedName name="_xlnm.Print_Titles" localSheetId="13">'ADS-2'!$1:$6</definedName>
    <definedName name="_xlnm.Print_Titles" localSheetId="4">'APP-1'!$1:$7</definedName>
    <definedName name="_xlnm.Print_Titles" localSheetId="5">'APP-2'!$1:$6</definedName>
    <definedName name="_xlnm.Print_Titles" localSheetId="6">'APP-3'!$1:$8</definedName>
    <definedName name="_xlnm.Print_Titles" localSheetId="7">'APP-4'!$1:$6</definedName>
    <definedName name="_xlnm.Print_Titles" localSheetId="8">AR!$1:$6</definedName>
    <definedName name="_xlnm.Print_Titles" localSheetId="16">AUR!$1:$6</definedName>
    <definedName name="_xlnm.Print_Titles" localSheetId="11">EAP!$1:$11</definedName>
    <definedName name="_xlnm.Print_Titles" localSheetId="1">'ECG-1'!$1:$6</definedName>
    <definedName name="_xlnm.Print_Titles" localSheetId="2">'ECG-2'!$1:$6</definedName>
    <definedName name="_xlnm.Print_Titles" localSheetId="3">EPC!$1:$6</definedName>
    <definedName name="_xlnm.Print_Titles" localSheetId="15">FIC!$1:$9</definedName>
    <definedName name="_xlnm.Print_Titles" localSheetId="10">IAPP!$1:$7</definedName>
    <definedName name="_xlnm.Print_Titles" localSheetId="17">PPD!$1:$7</definedName>
    <definedName name="_xlnm.Print_Titles" localSheetId="14">SAP!$1:$6</definedName>
    <definedName name="TYA" localSheetId="8">#REF!</definedName>
    <definedName name="TYA" localSheetId="18">#REF!</definedName>
    <definedName name="TYA" localSheetId="9">#REF!</definedName>
    <definedName name="TYA">#REF!</definedName>
    <definedName name="U" localSheetId="8">[2]INICIO!$Y$4:$Z$93</definedName>
    <definedName name="U" localSheetId="10">[4]INICIO!$Y$4:$Z$93</definedName>
    <definedName name="U" localSheetId="9">[1]INICIO!$Y$4:$Z$93</definedName>
    <definedName name="U">[3]INICIO!$Y$4:$Z$93</definedName>
    <definedName name="UEG_DENOM" localSheetId="8">[2]datos!$R$2:$R$31674</definedName>
    <definedName name="UEG_DENOM" localSheetId="10">[4]datos!$R$2:$R$31674</definedName>
    <definedName name="UEG_DENOM" localSheetId="9">[1]datos!$R$2:$R$31674</definedName>
    <definedName name="UEG_DENOM">[3]datos!$R$2:$R$31674</definedName>
    <definedName name="UR" localSheetId="8">[2]INICIO!$AJ$5:$AM$99</definedName>
    <definedName name="UR" localSheetId="10">[4]INICIO!$AJ$5:$AM$99</definedName>
    <definedName name="UR" localSheetId="9">[1]INICIO!$AJ$5:$AM$99</definedName>
    <definedName name="UR">[3]INICIO!$AJ$5:$AM$99</definedName>
  </definedNames>
  <calcPr calcId="124519"/>
</workbook>
</file>

<file path=xl/calcChain.xml><?xml version="1.0" encoding="utf-8"?>
<calcChain xmlns="http://schemas.openxmlformats.org/spreadsheetml/2006/main">
  <c r="G16" i="26"/>
  <c r="K29" i="80" l="1"/>
  <c r="M31"/>
  <c r="N31"/>
  <c r="O31"/>
  <c r="P31"/>
  <c r="Q31"/>
  <c r="K48"/>
  <c r="N50"/>
  <c r="O50"/>
  <c r="P50"/>
  <c r="Q50"/>
  <c r="K69"/>
  <c r="L69"/>
  <c r="S69"/>
  <c r="N71"/>
  <c r="O71"/>
  <c r="P71"/>
  <c r="Q71"/>
  <c r="K90"/>
  <c r="S90"/>
  <c r="U90"/>
  <c r="M91"/>
  <c r="N91"/>
  <c r="O91"/>
  <c r="P91"/>
  <c r="Q91"/>
  <c r="C13" i="53"/>
  <c r="D13"/>
  <c r="E13"/>
  <c r="B13"/>
  <c r="P13" i="8" l="1"/>
  <c r="P14"/>
  <c r="P15"/>
  <c r="P16"/>
  <c r="P20"/>
  <c r="P21"/>
  <c r="P23"/>
  <c r="P24"/>
  <c r="P25"/>
  <c r="P26"/>
  <c r="P27"/>
  <c r="P28"/>
  <c r="P30"/>
  <c r="P31"/>
  <c r="P32"/>
  <c r="P33"/>
  <c r="P34"/>
  <c r="P35"/>
  <c r="P36"/>
  <c r="P37"/>
  <c r="P38"/>
  <c r="P39"/>
  <c r="P40"/>
  <c r="P41"/>
  <c r="P42"/>
  <c r="P44"/>
  <c r="P45"/>
  <c r="P49"/>
  <c r="P50"/>
  <c r="P51"/>
  <c r="P52"/>
  <c r="P53"/>
  <c r="P54"/>
  <c r="P57"/>
  <c r="P58"/>
  <c r="P59"/>
  <c r="P65"/>
  <c r="P71"/>
  <c r="P72"/>
  <c r="P73"/>
  <c r="P74"/>
  <c r="P75"/>
  <c r="P76"/>
  <c r="P77"/>
  <c r="P78"/>
  <c r="P79"/>
  <c r="P80"/>
  <c r="P81"/>
  <c r="P82"/>
  <c r="P83"/>
  <c r="P84"/>
  <c r="P85"/>
  <c r="P86"/>
  <c r="P87"/>
  <c r="P88"/>
  <c r="P89"/>
  <c r="P90"/>
  <c r="P91"/>
  <c r="P92"/>
  <c r="P95"/>
  <c r="P96"/>
  <c r="P97"/>
  <c r="P98"/>
  <c r="P99"/>
  <c r="P100"/>
  <c r="P101"/>
  <c r="P102"/>
  <c r="P12"/>
  <c r="F9" i="26" l="1"/>
  <c r="F14"/>
  <c r="F13"/>
  <c r="F12"/>
  <c r="F8"/>
  <c r="F7"/>
  <c r="K102" i="8" l="1"/>
  <c r="Q102" s="1"/>
  <c r="K13" l="1"/>
  <c r="Q13" s="1"/>
  <c r="K14"/>
  <c r="Q14" s="1"/>
  <c r="K15"/>
  <c r="Q15" s="1"/>
  <c r="K16"/>
  <c r="Q16" s="1"/>
  <c r="K20"/>
  <c r="Q20" s="1"/>
  <c r="K21"/>
  <c r="Q21" s="1"/>
  <c r="K23"/>
  <c r="Q23" s="1"/>
  <c r="K24"/>
  <c r="Q24" s="1"/>
  <c r="K25"/>
  <c r="Q25" s="1"/>
  <c r="K26"/>
  <c r="Q26" s="1"/>
  <c r="K27"/>
  <c r="Q27" s="1"/>
  <c r="K28"/>
  <c r="Q28" s="1"/>
  <c r="K30"/>
  <c r="Q30" s="1"/>
  <c r="K31"/>
  <c r="Q31" s="1"/>
  <c r="K34"/>
  <c r="Q34" s="1"/>
  <c r="K35"/>
  <c r="Q35" s="1"/>
  <c r="K36"/>
  <c r="Q36" s="1"/>
  <c r="K37"/>
  <c r="Q37" s="1"/>
  <c r="K38"/>
  <c r="Q38" s="1"/>
  <c r="K39"/>
  <c r="Q39" s="1"/>
  <c r="K40"/>
  <c r="Q40" s="1"/>
  <c r="K41"/>
  <c r="Q41" s="1"/>
  <c r="K42"/>
  <c r="Q42" s="1"/>
  <c r="K44"/>
  <c r="Q44" s="1"/>
  <c r="K45"/>
  <c r="Q45" s="1"/>
  <c r="K49"/>
  <c r="Q49" s="1"/>
  <c r="K50"/>
  <c r="Q50" s="1"/>
  <c r="K51"/>
  <c r="Q51" s="1"/>
  <c r="K52"/>
  <c r="Q52" s="1"/>
  <c r="K53"/>
  <c r="Q53" s="1"/>
  <c r="K54"/>
  <c r="Q54" s="1"/>
  <c r="K57"/>
  <c r="Q57" s="1"/>
  <c r="K58"/>
  <c r="Q58" s="1"/>
  <c r="K59"/>
  <c r="Q59" s="1"/>
  <c r="K65"/>
  <c r="Q65" s="1"/>
  <c r="K71"/>
  <c r="Q71" s="1"/>
  <c r="K72"/>
  <c r="Q72" s="1"/>
  <c r="K73"/>
  <c r="Q73" s="1"/>
  <c r="K74"/>
  <c r="Q74" s="1"/>
  <c r="K75"/>
  <c r="Q75" s="1"/>
  <c r="K76"/>
  <c r="Q76" s="1"/>
  <c r="K77"/>
  <c r="Q77" s="1"/>
  <c r="K78"/>
  <c r="Q78" s="1"/>
  <c r="K79"/>
  <c r="Q79" s="1"/>
  <c r="K80"/>
  <c r="Q80" s="1"/>
  <c r="K81"/>
  <c r="Q81" s="1"/>
  <c r="K82"/>
  <c r="Q82" s="1"/>
  <c r="K83"/>
  <c r="Q83" s="1"/>
  <c r="K84"/>
  <c r="Q84" s="1"/>
  <c r="K85"/>
  <c r="Q85" s="1"/>
  <c r="K86"/>
  <c r="Q86" s="1"/>
  <c r="K87"/>
  <c r="Q87" s="1"/>
  <c r="K88"/>
  <c r="Q88" s="1"/>
  <c r="K89"/>
  <c r="Q89" s="1"/>
  <c r="K90"/>
  <c r="Q90" s="1"/>
  <c r="K91"/>
  <c r="Q91" s="1"/>
  <c r="K92"/>
  <c r="Q92" s="1"/>
  <c r="K95"/>
  <c r="Q95" s="1"/>
  <c r="K96"/>
  <c r="Q96" s="1"/>
  <c r="K97"/>
  <c r="Q97" s="1"/>
  <c r="K98"/>
  <c r="Q98" s="1"/>
  <c r="K99"/>
  <c r="Q99" s="1"/>
  <c r="K100"/>
  <c r="Q100" s="1"/>
  <c r="K101"/>
  <c r="Q101" s="1"/>
  <c r="K12"/>
  <c r="Q12" s="1"/>
  <c r="J33"/>
  <c r="I33"/>
  <c r="J32"/>
  <c r="I32"/>
  <c r="K32" s="1"/>
  <c r="Q32" s="1"/>
  <c r="K33" l="1"/>
  <c r="Q33" s="1"/>
  <c r="C25" i="84"/>
  <c r="F7"/>
  <c r="D7"/>
  <c r="I54" i="47"/>
  <c r="A5" i="87"/>
  <c r="A30" s="1"/>
  <c r="Q15" i="80"/>
  <c r="P15"/>
  <c r="O15"/>
  <c r="N15"/>
  <c r="M15"/>
  <c r="T14"/>
  <c r="S14"/>
  <c r="R14"/>
  <c r="L14"/>
  <c r="K14"/>
  <c r="U13"/>
  <c r="S13"/>
  <c r="K13"/>
  <c r="O94" i="8"/>
  <c r="O93" s="1"/>
  <c r="N94"/>
  <c r="N93" s="1"/>
  <c r="M94"/>
  <c r="M93" s="1"/>
  <c r="L94"/>
  <c r="L93" s="1"/>
  <c r="O70"/>
  <c r="O69" s="1"/>
  <c r="N70"/>
  <c r="N69" s="1"/>
  <c r="M70"/>
  <c r="M69" s="1"/>
  <c r="L70"/>
  <c r="L69" s="1"/>
  <c r="O64"/>
  <c r="N64"/>
  <c r="M64"/>
  <c r="L64"/>
  <c r="O63"/>
  <c r="O62" s="1"/>
  <c r="O61" s="1"/>
  <c r="N63"/>
  <c r="N62" s="1"/>
  <c r="N61" s="1"/>
  <c r="M63"/>
  <c r="L63"/>
  <c r="L62" s="1"/>
  <c r="L61" s="1"/>
  <c r="M62"/>
  <c r="O56"/>
  <c r="O55" s="1"/>
  <c r="N56"/>
  <c r="N55" s="1"/>
  <c r="M56"/>
  <c r="M55" s="1"/>
  <c r="L56"/>
  <c r="L55" s="1"/>
  <c r="O48"/>
  <c r="O47" s="1"/>
  <c r="N48"/>
  <c r="N47" s="1"/>
  <c r="M48"/>
  <c r="M47" s="1"/>
  <c r="L48"/>
  <c r="L47" s="1"/>
  <c r="O43"/>
  <c r="N43"/>
  <c r="M43"/>
  <c r="L43"/>
  <c r="O29"/>
  <c r="N29"/>
  <c r="M29"/>
  <c r="L29"/>
  <c r="O22"/>
  <c r="N22"/>
  <c r="M22"/>
  <c r="L22"/>
  <c r="O19"/>
  <c r="N19"/>
  <c r="M19"/>
  <c r="L19"/>
  <c r="O11"/>
  <c r="O10" s="1"/>
  <c r="O9" s="1"/>
  <c r="N11"/>
  <c r="N10" s="1"/>
  <c r="N9" s="1"/>
  <c r="M11"/>
  <c r="M10" s="1"/>
  <c r="M9" s="1"/>
  <c r="L11"/>
  <c r="L10" s="1"/>
  <c r="L9" s="1"/>
  <c r="M61" l="1"/>
  <c r="P61" s="1"/>
  <c r="Q61" s="1"/>
  <c r="P62"/>
  <c r="Q62" s="1"/>
  <c r="P63"/>
  <c r="Q63" s="1"/>
  <c r="P64"/>
  <c r="Q64" s="1"/>
  <c r="N68"/>
  <c r="N67" s="1"/>
  <c r="M68"/>
  <c r="M67" s="1"/>
  <c r="L68"/>
  <c r="L67" s="1"/>
  <c r="O68"/>
  <c r="O67" s="1"/>
  <c r="M46"/>
  <c r="L46"/>
  <c r="N46"/>
  <c r="M18"/>
  <c r="M17" s="1"/>
  <c r="L18"/>
  <c r="L17" s="1"/>
  <c r="O18"/>
  <c r="O17" s="1"/>
  <c r="N18"/>
  <c r="N17" s="1"/>
  <c r="N8" s="1"/>
  <c r="O46"/>
  <c r="N103" l="1"/>
  <c r="M8"/>
  <c r="M103" s="1"/>
  <c r="L8"/>
  <c r="L103" s="1"/>
  <c r="O8"/>
  <c r="O103" s="1"/>
  <c r="C8" i="48" l="1"/>
  <c r="C14" s="1"/>
  <c r="D8"/>
  <c r="D14" s="1"/>
  <c r="E8"/>
  <c r="E14" s="1"/>
  <c r="B8"/>
  <c r="B14" s="1"/>
  <c r="G13"/>
  <c r="F13"/>
  <c r="G11"/>
  <c r="F11"/>
  <c r="G10"/>
  <c r="F10"/>
  <c r="G9"/>
  <c r="F9"/>
  <c r="A4"/>
  <c r="A4" i="54" s="1"/>
  <c r="A4" i="8" s="1"/>
  <c r="A4" i="68" s="1"/>
  <c r="A5" i="80" s="1"/>
  <c r="A21" s="1"/>
  <c r="A40" s="1"/>
  <c r="A61" s="1"/>
  <c r="A82" s="1"/>
  <c r="A3" i="48"/>
  <c r="A3" i="54" s="1"/>
  <c r="A3" i="8" s="1"/>
  <c r="A3" i="68" s="1"/>
  <c r="A4" i="80" s="1"/>
  <c r="A20" s="1"/>
  <c r="A39" s="1"/>
  <c r="A60" s="1"/>
  <c r="A81" s="1"/>
  <c r="G17" i="5"/>
  <c r="F17"/>
  <c r="B17"/>
  <c r="G24"/>
  <c r="F24"/>
  <c r="C8"/>
  <c r="C30" s="1"/>
  <c r="D8"/>
  <c r="D30" s="1"/>
  <c r="E8"/>
  <c r="E30" s="1"/>
  <c r="B8"/>
  <c r="G15"/>
  <c r="F15"/>
  <c r="G13"/>
  <c r="F13"/>
  <c r="G11"/>
  <c r="F11"/>
  <c r="G9"/>
  <c r="F9"/>
  <c r="B30" l="1"/>
  <c r="A3" i="87"/>
  <c r="A3" i="88" s="1"/>
  <c r="A3" i="98" s="1"/>
  <c r="A3" i="47" s="1"/>
  <c r="A3" i="84" s="1"/>
  <c r="A3" i="22" s="1"/>
  <c r="A3" i="53" s="1"/>
  <c r="A4" i="87"/>
  <c r="A4" i="88" s="1"/>
  <c r="A4" i="98" s="1"/>
  <c r="A4" i="47" s="1"/>
  <c r="A4" i="84" s="1"/>
  <c r="A4" i="22" s="1"/>
  <c r="A4" i="53" s="1"/>
  <c r="A4" i="26" s="1"/>
  <c r="A4" i="71" s="1"/>
  <c r="A4" i="67" s="1"/>
  <c r="I34" i="97"/>
  <c r="E34"/>
  <c r="I33"/>
  <c r="E33"/>
  <c r="I32"/>
  <c r="E32"/>
  <c r="H31"/>
  <c r="G31"/>
  <c r="F31"/>
  <c r="D31"/>
  <c r="D24" s="1"/>
  <c r="I30"/>
  <c r="E30"/>
  <c r="I29"/>
  <c r="E29"/>
  <c r="I28"/>
  <c r="E28"/>
  <c r="H27"/>
  <c r="G27"/>
  <c r="G24" s="1"/>
  <c r="F27"/>
  <c r="D27"/>
  <c r="I26"/>
  <c r="E26"/>
  <c r="I25"/>
  <c r="I22"/>
  <c r="E22"/>
  <c r="I21"/>
  <c r="E21"/>
  <c r="I20"/>
  <c r="E20"/>
  <c r="H19"/>
  <c r="H12" s="1"/>
  <c r="G19"/>
  <c r="F19"/>
  <c r="D19"/>
  <c r="I18"/>
  <c r="E18"/>
  <c r="I17"/>
  <c r="E17"/>
  <c r="I16"/>
  <c r="E16"/>
  <c r="H15"/>
  <c r="G15"/>
  <c r="F15"/>
  <c r="D15"/>
  <c r="I14"/>
  <c r="E14"/>
  <c r="I13"/>
  <c r="E13"/>
  <c r="I15" l="1"/>
  <c r="D12"/>
  <c r="D36" s="1"/>
  <c r="H24"/>
  <c r="I31"/>
  <c r="H36"/>
  <c r="G12"/>
  <c r="G36" s="1"/>
  <c r="I19"/>
  <c r="I27"/>
  <c r="A3" i="26"/>
  <c r="A3" i="71"/>
  <c r="A3" i="67" s="1"/>
  <c r="F12" i="97"/>
  <c r="E15"/>
  <c r="E19"/>
  <c r="F24"/>
  <c r="I24" s="1"/>
  <c r="E27"/>
  <c r="E31"/>
  <c r="I12" l="1"/>
  <c r="E12"/>
  <c r="F36"/>
  <c r="I36" l="1"/>
  <c r="E36"/>
</calcChain>
</file>

<file path=xl/sharedStrings.xml><?xml version="1.0" encoding="utf-8"?>
<sst xmlns="http://schemas.openxmlformats.org/spreadsheetml/2006/main" count="2511" uniqueCount="939">
  <si>
    <t>(3)</t>
  </si>
  <si>
    <t>(4)</t>
  </si>
  <si>
    <t>(5)</t>
  </si>
  <si>
    <t>(7)</t>
  </si>
  <si>
    <t>(8)</t>
  </si>
  <si>
    <t>(9)</t>
  </si>
  <si>
    <t>(6)</t>
  </si>
  <si>
    <t>(10)</t>
  </si>
  <si>
    <t>(11)</t>
  </si>
  <si>
    <t>(12)</t>
  </si>
  <si>
    <t>(13)</t>
  </si>
  <si>
    <t>(14)</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</si>
  <si>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</si>
  <si>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</si>
  <si>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</si>
  <si>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</si>
  <si>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</si>
  <si>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</si>
  <si>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</si>
  <si>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</si>
  <si>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</si>
  <si>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</si>
  <si>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</si>
  <si>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</si>
  <si>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</si>
  <si>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</si>
  <si>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</si>
  <si>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</si>
  <si>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</si>
  <si>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</si>
  <si>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</si>
  <si>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</si>
  <si>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</si>
  <si>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</si>
  <si>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</si>
  <si>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</si>
  <si>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</si>
  <si>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</si>
  <si>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</si>
  <si>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</si>
  <si>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</si>
  <si>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</si>
  <si>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</si>
  <si>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</si>
  <si>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</si>
  <si>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</si>
  <si>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</si>
  <si>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</si>
  <si>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</si>
  <si>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</si>
  <si>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</si>
  <si>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</si>
  <si>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</si>
  <si>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</si>
  <si>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</si>
  <si>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Denominación del Fideicomiso: (3)</t>
  </si>
  <si>
    <t>Fecha de su constitución: (4)</t>
  </si>
  <si>
    <t>Fideicomitente: (5)</t>
  </si>
  <si>
    <t>Fideicomisario: (6)</t>
  </si>
  <si>
    <t>Fiduciario: (7)</t>
  </si>
  <si>
    <t>Objeto de su constitución: (8)</t>
  </si>
  <si>
    <t>Modificaciones al objeto de su constitución: (9)</t>
  </si>
  <si>
    <t>Objeto actual: (10)</t>
  </si>
  <si>
    <t>Disponibilidad de Recursos al Finalizar el Trimestre Anterior: (11)</t>
  </si>
  <si>
    <t>Disponibilidad de Recursos al Finalizar el Trimestre de Referencia: (12)</t>
  </si>
  <si>
    <t>Variación de la Disponibilidad: (13)</t>
  </si>
  <si>
    <t>ESTADO FINANCIERO DEL FIDEICOMISO</t>
  </si>
  <si>
    <t>Activo: (14)</t>
  </si>
  <si>
    <t>Pasivo: (15)</t>
  </si>
  <si>
    <t>Capital: (16)</t>
  </si>
  <si>
    <t>AVANCE PRESUPUESTAL DEL FIDEICOMISO</t>
  </si>
  <si>
    <t>Naturaleza del Gasto:  (17)</t>
  </si>
  <si>
    <t>Destino del Gasto: (18)</t>
  </si>
  <si>
    <t>Monto Ejercido (19)</t>
  </si>
  <si>
    <t>PP</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</si>
  <si>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</si>
  <si>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</si>
  <si>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</si>
  <si>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</si>
  <si>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</si>
  <si>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</si>
  <si>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</si>
  <si>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</si>
  <si>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</si>
  <si>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</si>
  <si>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</si>
  <si>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</si>
  <si>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r>
      <t xml:space="preserve">Titular: </t>
    </r>
    <r>
      <rPr>
        <b/>
        <vertAlign val="superscript"/>
        <sz val="12"/>
        <rFont val="Gotham Rounded Book"/>
        <family val="3"/>
      </rPr>
      <t>2)</t>
    </r>
  </si>
  <si>
    <r>
      <t xml:space="preserve">Responsable: </t>
    </r>
    <r>
      <rPr>
        <b/>
        <vertAlign val="superscript"/>
        <sz val="12"/>
        <rFont val="Gotham Rounded Book"/>
        <family val="3"/>
      </rPr>
      <t>3)</t>
    </r>
  </si>
  <si>
    <t>VARIACIÓN</t>
  </si>
  <si>
    <t>APP-3  AVANCE PROGRAMÁTICO-PRESUPUESTAL DE ACTIVIDADES INSTITUCIONALES FINANCIADAS CON RECURSOS DE ORIGEN FEDERAL</t>
  </si>
  <si>
    <t>GASTO CORRIENTE O DE INVERSIÓN</t>
  </si>
  <si>
    <t>APROBADO</t>
  </si>
  <si>
    <t>VARIACIÓN ABSOLUTA: 
 (MODIFICADO-APROBADO)</t>
  </si>
  <si>
    <t xml:space="preserve"> AYUDAS, DONATIVOS Y SUBSIDIOS OTORGADOS</t>
  </si>
  <si>
    <t>VARIACIÓN %:
((MODIFICADO/APROBADO)-1)*100</t>
  </si>
  <si>
    <t>PRESUPUESTAL   (Pesos con dos decimales)</t>
  </si>
  <si>
    <t>PRESUPUESTO (Pesos con dos decimales)</t>
  </si>
  <si>
    <t>TOTAL GASTO CORRIENTE</t>
  </si>
  <si>
    <t>APROBADO*</t>
  </si>
  <si>
    <t>TOTAL GASTO DE CAPITAL</t>
  </si>
  <si>
    <t xml:space="preserve"> TIPO</t>
  </si>
  <si>
    <t>PAGADO
(4)</t>
  </si>
  <si>
    <t>(5)=2-1</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</si>
  <si>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</si>
  <si>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</si>
  <si>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</si>
  <si>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</si>
  <si>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</si>
  <si>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</si>
  <si>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</si>
  <si>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</si>
  <si>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</si>
  <si>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</si>
  <si>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</si>
  <si>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</si>
  <si>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</si>
  <si>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</si>
  <si>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</si>
  <si>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</si>
  <si>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</si>
  <si>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</si>
  <si>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MODIFICADO
(7)</t>
  </si>
  <si>
    <t>APROBADO
(6)</t>
  </si>
  <si>
    <t xml:space="preserve">PROYECTOS, ACCIONES, O PROGRAMAS </t>
  </si>
  <si>
    <t>CAUSAS DE LAS ADECUACIONES AL PRESUPUESTO</t>
  </si>
  <si>
    <t>ACCIÓN O PROYECTO</t>
  </si>
  <si>
    <t>ORIGINAL
(1)</t>
  </si>
  <si>
    <t>ICPPP
(%)
5/4
(8)</t>
  </si>
  <si>
    <t>TOTAL URG (7)</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</si>
  <si>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</si>
  <si>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</si>
  <si>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</si>
  <si>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</si>
  <si>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</si>
  <si>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</si>
  <si>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PRESUPUESTO (Pesos)</t>
  </si>
  <si>
    <t>ORIGINAL</t>
  </si>
  <si>
    <t>ALCANZADA</t>
  </si>
  <si>
    <t>TOTAL URG (8)</t>
  </si>
  <si>
    <t>PRESUPUESTO EJERCIDO
(Pesos con dos decimales)</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</si>
  <si>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</si>
  <si>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</si>
  <si>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</si>
  <si>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</si>
  <si>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</si>
  <si>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</si>
  <si>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</si>
  <si>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</si>
  <si>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</si>
  <si>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 xml:space="preserve"> NOMBRE DEL ENTE PÚBLICO (1)</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</si>
  <si>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</si>
  <si>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</si>
  <si>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</si>
  <si>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</si>
  <si>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</si>
  <si>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</si>
  <si>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</si>
  <si>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</si>
  <si>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</si>
  <si>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</si>
  <si>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</si>
  <si>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</si>
  <si>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</si>
  <si>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APROBADO 
1</t>
  </si>
  <si>
    <t>AUR ASIGNACIONES ADICIONALES AUTORIZADOS A LAS UNIDADES RESPONSABLES DEL GASTO EN EL 
DECRETO DE PRESUPUESTO DE EGRESOS DE LA CIUDAD DE MÉXICO PARA EL EJERCICIO FISCAL 2017</t>
  </si>
  <si>
    <t>* Se refiere al presupuesto autorizado en el Anexo II del Decreto de Presupuesto de Egresos para el ejercicio fiscal 2017.</t>
  </si>
  <si>
    <t>CAPÍTULO</t>
  </si>
  <si>
    <t>PPI PROGRAMAS Y PROYECTOS DE INVERSIÓN</t>
  </si>
  <si>
    <t>Clave
Proyecto de Inversión</t>
  </si>
  <si>
    <t>Avance Físico
%</t>
  </si>
  <si>
    <t>Presupuesto
(Pesos con dos decimales)</t>
  </si>
  <si>
    <t>Descripción de Acciones Realizadas</t>
  </si>
  <si>
    <t>Aprobado</t>
  </si>
  <si>
    <t>Modificado</t>
  </si>
  <si>
    <t>Ejercido</t>
  </si>
  <si>
    <t>Denominación del Proyecto de Inversión</t>
  </si>
  <si>
    <t>APP-4 AVANCE PROGRAMÁTICO-PRESUPUESTAL DE LAS ACCIONES REALIZADAS CON RECURSOS DE ORIGEN FEDERAL</t>
  </si>
  <si>
    <t xml:space="preserve">1/ Se refiere a programas que cuentan con reglas de operación publicadas en la Gaceta Oficial de la Ciudad de México. </t>
  </si>
  <si>
    <t>IAPP INDICADORES ASOCIADOS A PROGRAMAS PRESUPUESTARIOS</t>
  </si>
  <si>
    <t>Nombre del Indicador</t>
  </si>
  <si>
    <t>Objetivo</t>
  </si>
  <si>
    <t>Nivel del Objetivo</t>
  </si>
  <si>
    <t>Tipo de Indicador</t>
  </si>
  <si>
    <t>Método de Cálculo</t>
  </si>
  <si>
    <t>Dimensión a Medir</t>
  </si>
  <si>
    <t>Frecuencia de Medición</t>
  </si>
  <si>
    <t>Unidad de Medida</t>
  </si>
  <si>
    <t>Línea Base</t>
  </si>
  <si>
    <t>Meta Alcanzada al Periodo</t>
  </si>
  <si>
    <t>INFORME  DE  AVANCE  TRIMESTRAL
ENERO-DICIEMBRE 2017</t>
  </si>
  <si>
    <t>MODIFICADO
 (1)</t>
  </si>
  <si>
    <t>A)  EXPLICACIÓN A LAS VARIACIONES DEL PRESUPUESTO  DEVENGADO  RESPECTO DEL MODIFICADO AL PERIODO</t>
  </si>
  <si>
    <t>MODIFICADO 
 (2)</t>
  </si>
  <si>
    <t>MODIFICADO
2</t>
  </si>
  <si>
    <t>MODIFICADO
 (4)</t>
  </si>
  <si>
    <t>A) Causas de las variaciones del Índice de Aplicación de Recursos para la Consecución de Metas Modificadas (IARCM)</t>
  </si>
  <si>
    <t xml:space="preserve">Meta Modificada al Periodo </t>
  </si>
  <si>
    <t>ICMMP
(%)
2/1=(3)</t>
  </si>
  <si>
    <t>B)  EXPLICACIÓN A LAS VARIACIONES DEL PRESUPUESTO EJERCIDO RESPECTO DEL DEVENGADO</t>
  </si>
  <si>
    <t>(6)=3-2</t>
  </si>
  <si>
    <t>UNIDAD RESPONSABLE DEL GASTO: 35 C0 01 Secretaría de Desarrollo Rural y Equidad para las Comunidades</t>
  </si>
  <si>
    <t>PERÍODO: Enero - Diciembre 2017</t>
  </si>
  <si>
    <t>A)  No se presenta variación</t>
  </si>
  <si>
    <t xml:space="preserve">B)  La variación responde a la no entrega de recursos relativos a la posición presupuestal "15451108", correspondiente a un trabajador de nómina 8 que dejó de laborar en la Secretaría por defunsión. </t>
  </si>
  <si>
    <t>B) No se presenta variación</t>
  </si>
  <si>
    <t>A35017001</t>
  </si>
  <si>
    <t>Creación del Centro de Interculturalidad de la Ciudad de México 2014</t>
  </si>
  <si>
    <t xml:space="preserve">Hasta el momento no se han realizado las acciones correspondientes del presente proyecto de inversión </t>
  </si>
  <si>
    <t>Equidad  e inclusión social para el desarrollo humano</t>
  </si>
  <si>
    <t>Gobierno</t>
  </si>
  <si>
    <t>Justicia</t>
  </si>
  <si>
    <t>Derechos humanos</t>
  </si>
  <si>
    <t>Formación y especialización para la igualdad de género</t>
  </si>
  <si>
    <t>Persona</t>
  </si>
  <si>
    <t>Acciones encaminadas al acceso a la justicia con equidad social y derechos humanos para los pueblos indígenas</t>
  </si>
  <si>
    <t>S025</t>
  </si>
  <si>
    <t>Programa de Equidad para los Pueblos Indígenas, Originarios y comunidades de distinto origen nacional</t>
  </si>
  <si>
    <t>Acciones encaminadas al acceso a la justicia y derechos humanos a la población Huéspedes y Migrante</t>
  </si>
  <si>
    <t>S026</t>
  </si>
  <si>
    <t>Programa de Ciudad Hospitalaria, Intercultural y de Atención a Migrantes</t>
  </si>
  <si>
    <t>Desarrollo Social</t>
  </si>
  <si>
    <t>Protección Social</t>
  </si>
  <si>
    <t>Alimentación y nutrición</t>
  </si>
  <si>
    <t>Espacios de impulso agroalimentario</t>
  </si>
  <si>
    <t>Ayuda</t>
  </si>
  <si>
    <t>S032</t>
  </si>
  <si>
    <t>Programa de Cultura Alimentaria, Artesanal, Vinculación comercial y Fomento de la Interculturalidad y de la Ruralidad</t>
  </si>
  <si>
    <t>Indígenas</t>
  </si>
  <si>
    <t>Atención a la infancia y adolescencia indígena</t>
  </si>
  <si>
    <t>Fortalecimiento y apoyo a pueblos originarios</t>
  </si>
  <si>
    <t>S029</t>
  </si>
  <si>
    <t xml:space="preserve">Programa de Fortalecimiento y Apoyo a Pueblos Originarios </t>
  </si>
  <si>
    <t>Fortalecimiento y desarrollo de la medicina tradicional y Herbolaria</t>
  </si>
  <si>
    <t>S028</t>
  </si>
  <si>
    <t>Programa de Recuperación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</si>
  <si>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</si>
  <si>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</si>
  <si>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</si>
  <si>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</si>
  <si>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</si>
  <si>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</si>
  <si>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S027</t>
  </si>
  <si>
    <t>Programa de Equidad para la Mujer Rural, Indígena, Huésped y Migrante</t>
  </si>
  <si>
    <t>Información y orientación vía telefónica a la población migrante</t>
  </si>
  <si>
    <t>Atención Telefónica</t>
  </si>
  <si>
    <t>Proyectos productivos para migrantes y familiares</t>
  </si>
  <si>
    <t>Otras de Seguridad Social y Asistencia Social</t>
  </si>
  <si>
    <t>Ayudas integrales a la población rural</t>
  </si>
  <si>
    <t>S030</t>
  </si>
  <si>
    <t xml:space="preserve">Programa de Desarrollo Agropecuario y Rural </t>
  </si>
  <si>
    <t>Desarrollo Económico Sustentable</t>
  </si>
  <si>
    <t>Agropecuaria, Silvicultura, Pesca y Caza</t>
  </si>
  <si>
    <t>Agropecuaria</t>
  </si>
  <si>
    <t>Fomento a la agricultura urbana</t>
  </si>
  <si>
    <t>S031</t>
  </si>
  <si>
    <t xml:space="preserve">Programa de Agricultura Sustentable a Pequeña Escala </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</si>
  <si>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</si>
  <si>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</si>
  <si>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</si>
  <si>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</si>
  <si>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</si>
  <si>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</si>
  <si>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</si>
  <si>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</si>
  <si>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</si>
  <si>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</si>
  <si>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Acción</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</si>
  <si>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</si>
  <si>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</si>
  <si>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</si>
  <si>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</si>
  <si>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</si>
  <si>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</si>
  <si>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</si>
  <si>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</si>
  <si>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</si>
  <si>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Apoyo</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</si>
  <si>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</si>
  <si>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</si>
  <si>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</si>
  <si>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</si>
  <si>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</si>
  <si>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Evento</t>
  </si>
  <si>
    <t>Turismo alternativo</t>
  </si>
  <si>
    <t>S033</t>
  </si>
  <si>
    <t xml:space="preserve">Programa de Turismo Alternativo y Patrimonial </t>
  </si>
  <si>
    <t>Producción de hortalizas</t>
  </si>
  <si>
    <t>Recuperación de suelos osciosos en la zona rural de la Ciudad de México</t>
  </si>
  <si>
    <t>Hectárea</t>
  </si>
  <si>
    <t>A) La variación reportada se vincula a los resultados obtenidos en la aplicación de las Reglas de Operación, ya que conforme a las solicitudes presentadas por las personas beneficiarias y el proceso de dictaminación se obtuvieron mayores resultados que los esperados.</t>
  </si>
  <si>
    <t>A)La variación reportada tiene que ver con las contingencias climatológicas que se presentaron durante 2017, las indeminzaciones realizadas por la empresa aseguradora, así como aquellas ayudas proporcionadas con recursos fiscales, por no encontrarse dentro de la cobertura del seguro.</t>
  </si>
  <si>
    <t>A)  La variación reportada se vincula a los resultados obtenidos en la aplicación de las Reglas de Operación, ya que conforme a las solicitudes presentadas por las personas beneficiarias y el proceso de dictaminación los proyectos no cumplían con los requisitos necesarios establecidos en la normatividad vigente.</t>
  </si>
  <si>
    <t>A) La variación reportada se vincula con lo establecido en el Anexo Técnico de Ejecución 2017 y el Convenio de Colaboración para la Desarrollo Rural Sustentable 2013-2018 firmado entre la federación y el gobierno local, que establecieron un incremento de ayudas en este rubro.</t>
  </si>
  <si>
    <t>A) La variación reportada se vincula con los procesos que la Comisión Nacional del Agua sigue conforme las reglas de operación al ser recursos vinculados a fondos concurrentes</t>
  </si>
  <si>
    <t>A) La variación reportada se vincula con lo establecido en el Anexo Técnico de Ejecución 2017 y el Convenio de Colaboración para la Desarrollo Rural Sustentable 2013-2018 firmado entre la federación y el gobierno local, así como en las Reglas de Operación que rigen este componente.</t>
  </si>
  <si>
    <t>A)  La variación reportada se vincula a los resultados obtenidos en la aplicación de las Reglas de Operación, ya que conforme a las solicitudes presentadas por las personas beneficiarias y el proceso de dictaminación no cubrían los requisitos necesarios establecidos en la normatividad vigente.</t>
  </si>
  <si>
    <t>DESARROLLO ECONÓMICO</t>
  </si>
  <si>
    <t>AGROPECUARIA, SILVICULTURA, PESCA Y CAZA</t>
  </si>
  <si>
    <t>AGROPECUARIA</t>
  </si>
  <si>
    <t>ACCIONES DE APOYO A PRODUCTORES AFECTADOS POR CONTINGENCIAS CLIMATOLÓGICAS</t>
  </si>
  <si>
    <t>FOMENTO A LA INVERSIÓN EN EQUIPAMIENTO E INFRAESTRUCTURA</t>
  </si>
  <si>
    <t>FONDO, CONVENIO, SUBSIDIO O PARTICIPACIÓN:  FONDO DE APOYO A MIGRANTES 2017</t>
  </si>
  <si>
    <t>PROGRAMADO 
 (2)</t>
  </si>
  <si>
    <t>PROYECTOS PRODUCTIVOS PARA MIGRANTES Y FAMILIARES</t>
  </si>
  <si>
    <t>FONDO, CONVENIO, SUBSIDIO O PARTICIPACIÓN:  CREACIÓN DEL CENTRO DE INTERCULTURALIDAD DE LA CIUDAD DE MÉXICO 2014</t>
  </si>
  <si>
    <t>ACCIONES PARA EL FOMENTO Y DESARROLLO DE LAS CONVIVENCIAS INTERCULTURALES Y PLURIÉTNICAS</t>
  </si>
  <si>
    <t>FONDO, CONVENIO, SUBSIDIO O PARTICIPACIÓN:  CONVENIO DE COORDINACIÓN MARCO PARA CONJUNTAR RECURSOS Y FORMALIZAR ACCIONES EN MATERIA DE: INFRAESTRUCTURA HIDROAGRÍCOLA, DE AGUA POTABLE, ALCANTARILLADO Y SANEAMIENTO, ASÍ COMO DE CULTURA DEL AGUA, PARA FOMENTAR EL DESARROLLO REGIONAL EN LA ENTIDAD CON LA SECRETARIA DE MEDIO AMBIENTE Y RECURSOS NATURALES (SEMARNAT)    /     PROGRAMA DE REHABILITACIÓN, MODERNIZACIÓN, TECNIFICACIÓN Y EQUIPAMIENTO DE UNIDADES DE RIEGO 2017</t>
  </si>
  <si>
    <t>ACCIONES PARA FORTALECER LA INFRAESTRUCTURA HIDROAGRÍCOLA</t>
  </si>
  <si>
    <t>FONDO, CONVENIO, SUBSIDIO O PARTICIPACIÓN: CONVENIO DE COORDINACIÓN PARA EL DESARROLLO RURAL SUSTENTABLE CON LA SECRETARÍA DE AGRICULTURA, GANADERÍA, DESARROLLO RURAL, PESCA Y ALIMENTACIÓN (SAGARPA)  2017</t>
  </si>
  <si>
    <t xml:space="preserve">ACCIONES REALIZADAS CON RECURSOS DE ORIGEN FEDERAL: </t>
  </si>
  <si>
    <r>
      <rPr>
        <b/>
        <sz val="8"/>
        <rFont val="Gotham Rounded Book"/>
        <family val="3"/>
      </rPr>
      <t xml:space="preserve">Programa Sanidad e Inocuidad Alimentaria: </t>
    </r>
    <r>
      <rPr>
        <sz val="8"/>
        <rFont val="Gotham Rounded Book"/>
        <family val="3"/>
      </rPr>
      <t xml:space="preserve">
APORTACIÓN FEDERAL para la realización de los proyectos del  PROGRAMA DE SANIDAD E INOCUIDAD AGROALIMENTARIA,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del Distrito Federal, representado por la Secretaría de Desarrollo Rural y Equidad para las Comunidades (SEDEREC), estableciendo las bases de coordinación y cooperación con el fin de llevar a cabo proyectos, estrategias y acciones conjuntas para el desarrollo rural sustentable, en materia de Sanidad Federalizada, bajo el concepto de apoyo a sanidad vegetal, en donde se brindaron recursos para el desarrollo de:
7 Campañas correspondientes a la sanidad e inocuidad agrícola: Trampeo Preventivo Contra Mosca Exótica de la Fruta, Vigilancia Epidemiológica Fitosanitaria de Plagas Cuarentenarias, Campaña Contra Malezas Reglamentadas, Manejo Fitosanitario De Nopal, Manejo Fitosanitario de Hortalizas, Inocuidad Agrícola y un proyecto transversal denominado Divulgación. En cuanto a lo Pecuario se tiene la Campaña: Inocuidad Pecuaria.
Se reportó la instalación de 185 trampas instaladas en terminales, aeropuertos, central de abastos y centros de acopio de la Ciudad de México y, de acuerdo a las revisiones mensuales, se reporta a la CDMX como zona libre de mosca exótica, de plagas y enfermedades cuarentenarias, así como zona bajo control contra malezas reglamentadas, teniendo 895 productores beneficiados. Para el Manejo Fitosanitario de Nopal y Hortalizas se realizaron 12 y 10 pláticas, respectivamente, atendiendo a un total de 840 productores.  
Con la finalidad de minimizar y prevenir la presencia de contaminantes físicos, químicos y biológicos en las unidades de producción, se realizaron visitas de diagnóstico y seguimiento a 50 unidades de producción que se certificaran en Buen Uso y Manejo de Agroquímicos.
A través del proyecto transversal denominado “Divulgación”, el cual permite difundir las acciones realizadas por el programa, se realizaron 45 platicas y distribución de materiales, en los cuales se beneficiaron 300 productores, donde los principales cultivos son: nopal, maíz, hortalizas, ornamentales y jitomate.
En lo que respecta a la campaña “Inocuidad Pecuaria”, se realizaron visitas a 45 unidades de producción porcinas, cunícolas y apícolas, mismas que fueron beneficiadas con asistencia técnica.  .
</t>
    </r>
    <r>
      <rPr>
        <b/>
        <sz val="8"/>
        <rFont val="Gotham Rounded Book"/>
        <family val="3"/>
      </rPr>
      <t xml:space="preserve">
Programa de Concurrencia con las Entidades Federativas:</t>
    </r>
    <r>
      <rPr>
        <sz val="8"/>
        <rFont val="Gotham Rounded Book"/>
        <family val="3"/>
      </rPr>
      <t xml:space="preserve">
Se apoyaron 452 proyectos en el componente Infraestructura, Equipamiento, Maquinaria y Material Biológico para la adquisición de infraestructura básica para incrementar la producción y calidad de las unidades económicas rurales de la Capital; 414 de índole agrícola, 29 pecuarios y 9 en materia piscícola.
</t>
    </r>
    <r>
      <rPr>
        <b/>
        <sz val="8"/>
        <rFont val="Gotham Rounded Book"/>
        <family val="3"/>
      </rPr>
      <t xml:space="preserve">
Programa de Apoyo a Pequeños Productores:</t>
    </r>
    <r>
      <rPr>
        <sz val="8"/>
        <rFont val="Gotham Rounded Book"/>
        <family val="3"/>
      </rPr>
      <t xml:space="preserve">
Aportación federal para la realización de los proyectos del componente Extensionismo, Desarrollo de Capacitdades y Asociatividad Productiva, para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 la Ciudad de México, representado por la Secretaría de Desarrollo Rural y Equidad para las Comunidades (SEDEREC), estableciendo las bases de coordinación y cooperación con el fin de llevar a cabo proyectos, estrategias y acciones conjuntas para el desarrollo rural sustentable, en materia de extensionismo, a través de ayudas para 28 personas que brindaran a 1,352 personas productoras agrícolas y pecuarias, 1 mil 946 asistencias técnicas y 167 talleres.
Para el componente de Infraestructura Productiva para el Aprovechamiento Sustentable del Suelo y Agua, se apoyó la ejecución de dos proyectos, uno en la San Antonio Tecómitl de la Delegación Milpa y uno en San Francisco Tlaltenco de la Delegación Tláhuac. Se realizarán ollas de captación de agua pluvial con una capacidad total de almacenamiento de agua de 3,418 m3, plantación de frutales, y rehabilitación de caminos sacacosechas
</t>
    </r>
    <r>
      <rPr>
        <b/>
        <sz val="8"/>
        <rFont val="Gotham Rounded Book"/>
        <family val="3"/>
      </rPr>
      <t>Sistema Nacional de Información para el Desarrollo Rural Sustentable (SNIDRUS)</t>
    </r>
    <r>
      <rPr>
        <sz val="8"/>
        <rFont val="Gotham Rounded Book"/>
        <family val="3"/>
      </rPr>
      <t xml:space="preserve">
Aportación federal para la realización de los proyectos del componente Información Estadística y Estudios para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 la Ciudad de México, representado por la Secretaría de Desarrollo Rural y Equidad para las Comunidades (SEDEREC), estableciendo las bases de coordinación y cooperación con el fin de llevar a cabo proyectos, estrategias y acciones conjuntas para el desarrollo rural sustentable, en materia de información estadística y geográfica.
Con el Proyecto de Interés Estatal Agropecuario en Materia de Divulgación sobre el Sector Agroalimentario en la Ciudad de México se realizó la impresión de material de difusión para la divulgación la situación actual del amaranto en la Ciudad de México</t>
    </r>
  </si>
  <si>
    <t>PROGRAMADA</t>
  </si>
  <si>
    <t>PROGRAMADO</t>
  </si>
  <si>
    <t>1</t>
  </si>
  <si>
    <t>30</t>
  </si>
  <si>
    <r>
      <t>Objetivo:</t>
    </r>
    <r>
      <rPr>
        <sz val="9"/>
        <rFont val="Gotham Rounded Book"/>
        <family val="3"/>
      </rPr>
      <t xml:space="preserve"> Contribuir a minimizar la brecha de género a partir de acciones afirmativas que permitan una mejora en la calidad de vida de las mujeres indígenas, rurales, huéspedes y migrantes</t>
    </r>
  </si>
  <si>
    <t>Personas</t>
  </si>
  <si>
    <t>98</t>
  </si>
  <si>
    <t>1361</t>
  </si>
  <si>
    <r>
      <t xml:space="preserve">Objetivo: </t>
    </r>
    <r>
      <rPr>
        <sz val="9"/>
        <rFont val="Gotham Rounded Book"/>
        <family val="3"/>
      </rPr>
      <t>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r>
  </si>
  <si>
    <t xml:space="preserve">Acciones Realizadas: </t>
  </si>
  <si>
    <t>3200</t>
  </si>
  <si>
    <r>
      <t xml:space="preserve">Objetivo: </t>
    </r>
    <r>
      <rPr>
        <sz val="9"/>
        <rFont val="Gotham Rounded Book"/>
        <family val="3"/>
      </rPr>
      <t>Contribuir a que las personas huéspedes, migrantes y sus familias al transitar en la Ciudad de México  accedan a los derechos de salud, alimentación, trabajo, equidad, identidad y regularización migratoria a través de los programas sociales y del Gobierno de la Ciudad de México.</t>
    </r>
  </si>
  <si>
    <t>6</t>
  </si>
  <si>
    <t>270</t>
  </si>
  <si>
    <r>
      <t xml:space="preserve">Objetivo: </t>
    </r>
    <r>
      <rPr>
        <sz val="9"/>
        <rFont val="Gotham Rounded Book"/>
        <family val="3"/>
      </rPr>
      <t>Apoyar a la población infantil y adolescente fortaleciendo su identidad indígena y originaria, e incentivando su permanencia escolar.</t>
    </r>
  </si>
  <si>
    <t>4</t>
  </si>
  <si>
    <t>35</t>
  </si>
  <si>
    <r>
      <t>Objetivo: C</t>
    </r>
    <r>
      <rPr>
        <sz val="9"/>
        <rFont val="Gotham Rounded Book"/>
        <family val="3"/>
      </rPr>
      <t>ontribuir al fortalecimiento de los Pueblos Originarios de la Ciudad de México mediante el desarrollo de su patrimonio cultural, de sus tradiciones, expresiones culturales, artísticas y de su cosmovisión, a través de ayudas económicas, eventos, capacitaciones y talleres.</t>
    </r>
  </si>
  <si>
    <t>Acciones Realizadas con Gasto de Inversión:</t>
  </si>
  <si>
    <t>2</t>
  </si>
  <si>
    <t>112</t>
  </si>
  <si>
    <t>134</t>
  </si>
  <si>
    <r>
      <t>Objetivo:</t>
    </r>
    <r>
      <rPr>
        <sz val="9"/>
        <rFont val="Gotham Rounded Book"/>
        <family val="3"/>
      </rPr>
      <t xml:space="preserve"> Apoyar a curanderas y curanderos que practiquen la Medicina Tradicional Mexicana; a personas productoras de plantas medicinales; contribuyendo a garantizar el derecho a la salud con pertenencia indígena, promoviendo la conservación y práctica de los conocimientos de los pueblos indígenas en materia de salud, a través de ayudas económicas, servicios, eventos, capacitaciones y talleres.</t>
    </r>
  </si>
  <si>
    <t>226</t>
  </si>
  <si>
    <r>
      <t xml:space="preserve">Objetivo: </t>
    </r>
    <r>
      <rPr>
        <sz val="9"/>
        <rFont val="Gotham Rounded Book"/>
        <family val="3"/>
      </rPr>
      <t>Promover y apoyar acciones encaminadas a una equidad para los pueblos indígenas y comunidades étnicas mediante ayudas ante situaciones emergentes y apoyos para el desarrollo de actividades económicas y productivas.</t>
    </r>
  </si>
  <si>
    <r>
      <t xml:space="preserve">Acciones Realizadas con Gasto Corriente:  </t>
    </r>
    <r>
      <rPr>
        <b/>
        <sz val="9"/>
        <rFont val="Gotham Rounded Book"/>
        <family val="3"/>
      </rPr>
      <t xml:space="preserve">
</t>
    </r>
  </si>
  <si>
    <t>1236</t>
  </si>
  <si>
    <t>584</t>
  </si>
  <si>
    <r>
      <t>Objetivo:</t>
    </r>
    <r>
      <rPr>
        <sz val="9"/>
        <rFont val="Gotham Rounded Book"/>
        <family val="3"/>
      </rPr>
      <t xml:space="preserve"> Promover y apoyar acciones para el fomento y desarrollo de las convivencias interculturales y pluriétnicas mediante el fomento a las lenguas y a las culturas de las comunidades, producciones radiofónicas para Radio Raíces y la comunicación comunitaria.</t>
    </r>
  </si>
  <si>
    <t>100</t>
  </si>
  <si>
    <r>
      <t>Objetivo:</t>
    </r>
    <r>
      <rPr>
        <sz val="9"/>
        <rFont val="Gotham Rounded Book"/>
        <family val="3"/>
      </rPr>
      <t xml:space="preserve"> 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</si>
  <si>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t>3400</t>
  </si>
  <si>
    <r>
      <t xml:space="preserve">Objetivo: </t>
    </r>
    <r>
      <rPr>
        <sz val="9"/>
        <rFont val="Gotham Rounded Book"/>
        <family val="3"/>
      </rPr>
      <t>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</si>
  <si>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t>500</t>
  </si>
  <si>
    <r>
      <t xml:space="preserve">Objetivo: </t>
    </r>
    <r>
      <rPr>
        <sz val="9"/>
        <rFont val="Gotham Rounded Book"/>
        <family val="3"/>
      </rPr>
      <t>Contribuir al desarrollo de proyectos productivos para las mujeres huéspedes, migrantes y sus familias de la Ciudad de México que coadyuven al bienestar y reinserción económica que disminuyan la brecha de desigualdad.</t>
    </r>
  </si>
  <si>
    <t>8500</t>
  </si>
  <si>
    <t>50</t>
  </si>
  <si>
    <r>
      <t xml:space="preserve">Objetivo: </t>
    </r>
    <r>
      <rPr>
        <sz val="9"/>
        <rFont val="Gotham Rounded Book"/>
        <family val="3"/>
      </rPr>
      <t>Brindar ayudas económicas o en especie o servicios para la satisfacción de necesidades diversas no vinculadas directamente con la producción</t>
    </r>
  </si>
  <si>
    <t>140</t>
  </si>
  <si>
    <t>182</t>
  </si>
  <si>
    <r>
      <rPr>
        <b/>
        <sz val="9"/>
        <rFont val="Gotham Rounded Book"/>
        <family val="3"/>
      </rPr>
      <t>Objetivo:</t>
    </r>
    <r>
      <rPr>
        <sz val="9"/>
        <rFont val="Gotham Rounded Book"/>
        <family val="3"/>
      </rPr>
      <t xml:space="preserve"> Contribuir al fomento de la producción de alimentos agroecológicos a pequeña escala en la Ciudad de México a través del otorgamiento de ayudas a proyectos productivos encaminados al autoconsumo y comercialización de productos alimenticios sanos e inocuos durante el ejercicio fiscal 2017.</t>
    </r>
  </si>
  <si>
    <t xml:space="preserve">Acciones Realizadas: 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</si>
  <si>
    <t>69</t>
  </si>
  <si>
    <t>74</t>
  </si>
  <si>
    <r>
      <rPr>
        <b/>
        <sz val="9"/>
        <rFont val="Gotham Rounded Book"/>
        <family val="3"/>
      </rPr>
      <t xml:space="preserve">Acciones Realizadas: </t>
    </r>
    <r>
      <rPr>
        <sz val="9"/>
        <rFont val="Gotham Rounded Book"/>
        <family val="3"/>
      </rPr>
      <t xml:space="preserve">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r>
  </si>
  <si>
    <t>300</t>
  </si>
  <si>
    <t>307</t>
  </si>
  <si>
    <t>Objetivo: Contribuir al fomento de la producción de alimentos agroecológicos a pequeña escala en la Ciudad de México a través del otorgamiento de ayudas a proyectos productivos encaminados al autoconsumo y comercialización de productos alimenticios sanos e inocuos durante el ejercicio fiscal 2017.</t>
  </si>
  <si>
    <t xml:space="preserve">Acciones Realizadas con Gasto Corriente: 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</si>
  <si>
    <t>392</t>
  </si>
  <si>
    <r>
      <t xml:space="preserve">Objetivo: </t>
    </r>
    <r>
      <rPr>
        <sz val="9"/>
        <rFont val="Gotham Rounded Book"/>
        <family val="3"/>
      </rPr>
      <t>Apoyar a mujeres de pueblos originarios y comunidades indígenas promoviendo el desarrollo de actividades productivas que fomenten su autonomía económica; y propiciar su participación en procesos de fortalecimiento de liderazgos que contribuyan en la disminución de las brechas de desigualdad, exclusión e inquietud social; a través de ayudas económicas, servicios, eventos, capacitaciones y talleres.</t>
    </r>
  </si>
  <si>
    <t>40</t>
  </si>
  <si>
    <t>15</t>
  </si>
  <si>
    <t>3</t>
  </si>
  <si>
    <r>
      <rPr>
        <b/>
        <sz val="10"/>
        <rFont val="Gotham Rounded Book"/>
        <family val="3"/>
      </rPr>
      <t>Objetivo:</t>
    </r>
    <r>
      <rPr>
        <sz val="10"/>
        <rFont val="Gotham Rounded Book"/>
        <family val="3"/>
      </rPr>
      <t xml:space="preserve"> Contribuir al empoderamiento económico y personal de las mujeres habitantes de las zonas rurales de la Ciudad de México, a través de ayudas económicas y capacitación.</t>
    </r>
  </si>
  <si>
    <r>
      <t xml:space="preserve">Objetivo:  </t>
    </r>
    <r>
      <rPr>
        <sz val="9"/>
        <rFont val="Gotham Rounded Book"/>
        <family val="3"/>
      </rPr>
      <t>Otorgar ayudas por contingencias climatológicas o desastres naturales que contribuyan a mitigar el impacto negativo en las unidades de producción de las personas productoras en la zona rural de la Ciudad de México.</t>
    </r>
  </si>
  <si>
    <r>
      <t>Objetivo</t>
    </r>
    <r>
      <rPr>
        <sz val="8"/>
        <rFont val="Gotham Rounded Book"/>
        <family val="3"/>
      </rPr>
      <t>: Proporcionar ayudas para que instancias gubernamentales federales especializadas realicen proyectos enfocados en la sanidad e inocuidad agropecuaria en la Ciudad de México.</t>
    </r>
  </si>
  <si>
    <t>101</t>
  </si>
  <si>
    <r>
      <t xml:space="preserve">Objetivo: </t>
    </r>
    <r>
      <rPr>
        <sz val="9"/>
        <rFont val="Gotham Rounded Book"/>
        <family val="3"/>
      </rPr>
      <t xml:space="preserve"> 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r>
  </si>
  <si>
    <t>20</t>
  </si>
  <si>
    <t>28</t>
  </si>
  <si>
    <r>
      <t xml:space="preserve">Objetivo: </t>
    </r>
    <r>
      <rPr>
        <sz val="9"/>
        <rFont val="Gotham Rounded Book"/>
        <family val="3"/>
      </rPr>
      <t>Se brindan ayudas para que profesionistas en materia agrícola, pecuaria y en desarrollo rural brinden servicios de extensionismo a las unidades de producción ubicadas en la zona rural de la Ciudad de México.</t>
    </r>
  </si>
  <si>
    <r>
      <t xml:space="preserve">Objetivo: </t>
    </r>
    <r>
      <rPr>
        <sz val="9"/>
        <rFont val="Gotham Rounded Book"/>
        <family val="3"/>
      </rPr>
      <t>Se brindan ayudas para que grupos de personas productoras realicen proyectos enfocados en la mejora del riego agrícola.</t>
    </r>
  </si>
  <si>
    <r>
      <t xml:space="preserve">Objetivo:  </t>
    </r>
    <r>
      <rPr>
        <sz val="9"/>
        <rFont val="Gotham Rounded Book"/>
        <family val="3"/>
      </rPr>
      <t>Contribuir a conservar e impulsar el desarrollo agrícola, mediante ayudas a los cultivos nativos en actividades como siembra, cosecha, poscosecha, transformación e industrialización.</t>
    </r>
  </si>
  <si>
    <t>• Promover acciones de información, difusión, monitores y seguimiento a las actividades operativas del Programa</t>
  </si>
  <si>
    <r>
      <t xml:space="preserve">Objetivo:  </t>
    </r>
    <r>
      <rPr>
        <sz val="9"/>
        <rFont val="Gotham Rounded Book"/>
        <family val="3"/>
      </rPr>
      <t>Se brindan ayudas para contribuir a la conservación, uso y manejo sustentable de suelo, agua y vegetación utilizados en la producción agropecuaria de la Ciudad de México.</t>
    </r>
  </si>
  <si>
    <r>
      <t xml:space="preserve">Objetivo:  </t>
    </r>
    <r>
      <rPr>
        <sz val="9"/>
        <rFont val="Gotham Rounded Book"/>
        <family val="3"/>
      </rPr>
      <t xml:space="preserve">Se brindan ayudas para la mejora, especialización, consolidación y/o crecimiento de las unidades de producción acuícolas y agropecuarias. </t>
    </r>
  </si>
  <si>
    <t>498</t>
  </si>
  <si>
    <r>
      <t xml:space="preserve">Objetivo: </t>
    </r>
    <r>
      <rPr>
        <sz val="9"/>
        <rFont val="Gotham Rounded Book"/>
        <family val="3"/>
      </rPr>
      <t>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r>
  </si>
  <si>
    <r>
      <t>Objetivo:</t>
    </r>
    <r>
      <rPr>
        <sz val="9"/>
        <rFont val="Gotham Rounded Book"/>
        <family val="3"/>
      </rPr>
      <t xml:space="preserve"> Realizar acciones para la creación de información y/o estadística detallada de las personas productoras, las actividades agrícolas, pecuarias y acuícolas y las unidades de producción en la zona rural de la Ciudad de México</t>
    </r>
  </si>
  <si>
    <t>5</t>
  </si>
  <si>
    <r>
      <rPr>
        <b/>
        <sz val="9"/>
        <rFont val="Gotham Rounded Book"/>
        <family val="3"/>
      </rPr>
      <t>Objetivo:</t>
    </r>
    <r>
      <rPr>
        <sz val="9"/>
        <rFont val="Gotham Rounded Book"/>
        <family val="3"/>
      </rPr>
      <t xml:space="preserve">  Promover y Fomentar la comercialización de productos rurales, alimentarios y artesanales a través de apoyos para los procesos mercadológicos</t>
    </r>
  </si>
  <si>
    <t>• Realizar acciones de formación, difusión, monitoreo y seguimiento a las actividades operativas del Programa.</t>
  </si>
  <si>
    <r>
      <rPr>
        <b/>
        <sz val="9"/>
        <rFont val="Gotham Rounded Book"/>
        <family val="3"/>
      </rPr>
      <t>Objetivo</t>
    </r>
    <r>
      <rPr>
        <sz val="9"/>
        <rFont val="Gotham Rounded Book"/>
        <family val="3"/>
      </rPr>
      <t>:  • Promover la producción y comercialización agropecuaria y artesanal, a través de Ferias, Expos y Eventos principalmente de productos tradicionales; Realizar acciones de formación, difusión, monitoreo y seguimiento a las actividades operativas del Programa.</t>
    </r>
  </si>
  <si>
    <t>38</t>
  </si>
  <si>
    <r>
      <t>Objetivo:</t>
    </r>
    <r>
      <rPr>
        <sz val="9"/>
        <rFont val="Gotham Rounded Book"/>
        <family val="3"/>
      </rPr>
      <t xml:space="preserve"> Apoyar a personas que habitan en los pueblos originarios, ejidos y comunidades agrarias de la zona rural de la Ciudad de México, para el fortalecimiento del turismo alternativo y patrimonial de la región, promoviendo el aprovechamiento sustentable del patrimonio natural y cultural de la entidad, a través de ayudas económicas, servicios, eventos, capacitaciones y talleres.</t>
    </r>
  </si>
  <si>
    <t xml:space="preserve">Acciones Realizadas con Gasto Corriente: </t>
  </si>
  <si>
    <r>
      <t xml:space="preserve">Objetivo:  </t>
    </r>
    <r>
      <rPr>
        <sz val="9"/>
        <rFont val="Gotham Rounded Book"/>
        <family val="3"/>
      </rPr>
      <t xml:space="preserve">Brindar ayudas para contribuir a la especialización de la producción de hortalizas </t>
    </r>
  </si>
  <si>
    <r>
      <rPr>
        <b/>
        <sz val="10"/>
        <rFont val="Gotham Rounded Book"/>
        <family val="3"/>
      </rPr>
      <t xml:space="preserve">Objetivo: </t>
    </r>
    <r>
      <rPr>
        <sz val="10"/>
        <rFont val="Gotham Rounded Book"/>
        <family val="3"/>
      </rPr>
      <t>Brindar ayudas para contribuir a la recuperación de suelos sin utilizar en la zona rural de la Ciudad de México, con el objeto preferentemente de incrementar las superficies cultivables</t>
    </r>
  </si>
  <si>
    <t>475</t>
  </si>
  <si>
    <t>646</t>
  </si>
  <si>
    <r>
      <t xml:space="preserve">Objetivo: </t>
    </r>
    <r>
      <rPr>
        <sz val="9"/>
        <rFont val="Gotham Rounded Book"/>
        <family val="3"/>
      </rPr>
      <t xml:space="preserve"> Favorecer la implementación de acciones para aumentar el consumo local y la gastronomía tradicional en las 16 delegaciones, con productos agroalimentarios cultivados y transformados en la Ciudad de México. </t>
    </r>
  </si>
  <si>
    <r>
      <t>Acciones Realizadas</t>
    </r>
    <r>
      <rPr>
        <sz val="9"/>
        <rFont val="Gotham Rounded Book"/>
        <family val="3"/>
      </rPr>
      <t>:
A través de esta actividad institucional se proporcionaron 49 ayudas a igual número de personas  para la adquisición de medicinas, medicamentos, aparatos e implementos médicos a personas productoras de la zona rural o sus familiares; 45ayudas para la constitución de figuras asociativas en las que participaron 20 personas; se entregaron 5,000 cobijas a igual número de personas,  tres mil de ellas durante la contingencia generada por el sismo del 19 de septiembre.</t>
    </r>
  </si>
  <si>
    <t>5115</t>
  </si>
  <si>
    <t>5069</t>
  </si>
  <si>
    <r>
      <rPr>
        <b/>
        <sz val="10"/>
        <rFont val="Gotham Rounded Book"/>
        <family val="3"/>
      </rPr>
      <t xml:space="preserve">Acciones Realizadas: </t>
    </r>
    <r>
      <rPr>
        <sz val="10"/>
        <rFont val="Gotham Rounded Book"/>
        <family val="3"/>
      </rPr>
      <t>A través de esta actividad institucional se proporcionaron 49 ayudas a igual número de personas  para la adquisición de medicinas, medicamentos, aparatos e implementos médicos a personas productoras de la zona rural o sus familiares; 45ayudas para la constitución de figuras asociativas en las que participaron 20 personas; se entregaron 5,000 cobijas a igual número de personas,  tres mil de ellas durante la contingencia generada por el sismo del 19 de septiembre.</t>
    </r>
  </si>
  <si>
    <t>92</t>
  </si>
  <si>
    <r>
      <t xml:space="preserve">Acciones Realizadas: </t>
    </r>
    <r>
      <rPr>
        <sz val="9"/>
        <rFont val="Gotham Rounded Book"/>
        <family val="3"/>
      </rPr>
      <t xml:space="preserve">
Con recursos de esta actividad institucional se realiza la aportación correspondiente al gobierno local del Seguro Agrícola Catastrófico Multicultivo, que en 2017 indemnizó a 485 personas productoras, que fueron afectadas en sus unidades de producción por lluvias torrenciales, granizo y/o heladas. Adicionalmente se brindaron 74 ayudas para personas productoras afectadas por heladas e inundaciones que no fueron cubiertas por el seguro antes citado. Cabe destacar que se realizaron 260 ayudas a personas productoras del poblado San Luis Tlaxialtemalco en Xochimilco, principalmente productores de plantas ornamentales que fueron afectados por el desbordamiento de los canales contaminados con aguas residuales y la contaminación del agua de riego, durante el mes de agosto.</t>
    </r>
  </si>
  <si>
    <t>800</t>
  </si>
  <si>
    <t>819</t>
  </si>
  <si>
    <r>
      <t>Acciones Realizadas:</t>
    </r>
    <r>
      <rPr>
        <sz val="9"/>
        <rFont val="Gotham Rounded Book"/>
        <family val="3"/>
      </rPr>
      <t xml:space="preserve"> Con las ayudas proporcionadas se realizaron 7 Campañas correspondientes a la sanidad e inocuidad agrícola: Trampeo Preventivo Contra Mosca Exótica de la Fruta, Vigilancia Epidemiológica Fitosanitaria de Plagas Cuarentenarias, Campaña Contra Malezas Reglamentadas, Manejo Fitosanitario De Nopal, Manejo Fitosanitario de Hortalizas, Inocuidad Agrícola y un proyecto transversal denominado Divulgación. En cuanto a lo Pecuario se tiene la Campaña: Inocuidad Pecuaria. Se reportó la instalación de 185 trampas instaladas en terminales, aeropuertos, central de abastos y centros de acopio de la Ciudad de México y, de acuerdo a las revisiones mensuales, se reporta a la CDMX como zona libre de mosca exótica, de plagas y enfermedades cuarentenarias, así como zona bajo control contra malezas reglamentadas, teniendo 895 productores beneficiados. Para el Manejo Fitosanitario de Nopal y Hortalizas se realizaron 12 y 10 pláticas, respectivamente, atendiendo a un total de 840 productores.  Con la finalidad de minimizar y prevenir la presencia de contaminantes físicos, químicos y biológicos en las unidades de producción, se realizaron visitas de diagnóstico y seguimiento a 50 unidades de producción que se certificaran en Buen Uso y Manejo de Agroquímicos. A través del proyecto transversal denominado “Divulgación”, el cual permite difundir las acciones realizadas por el programa, se realizaron 45  platicas y distribución de materiales, en los cuales se beneficiaron 300 productores, donde los principales cultivos son: nopal, maíz, hortalizas, ornamentales y jitomate. En lo que respecta a la campaña “Inocuidad Pecuaria”, se realizaron visitas a 45 unidades de producción porcinas, cunícolas y apícolas, mismas que fueron beneficiadas con asistencia técnica.  </t>
    </r>
  </si>
  <si>
    <r>
      <t xml:space="preserve">Acciones Realizadas: </t>
    </r>
    <r>
      <rPr>
        <sz val="9"/>
        <rFont val="Gotham Rounded Book"/>
        <family val="3"/>
      </rPr>
      <t>Se proporcionaron ayudas para 48 personas que realizaron actividades de monitoreo, difusión y seguimiento de las actividades operativas del programa Desarrollo Agropecuario y Rural. Adicionalmente se entregaron 31 ayudas a grupos de personas productoras para capacitaciones especializadas en materia agropecuaria en la que participaron  310 personas. Con recursos etiquetados se realizaron 5 cursos de capacitación a través de organizaciones sin fines de lucro, las cuales se enfocaron en  la creación de invernaderos dirigido a las y los jóvenes rurales de la Ciudad de México como una alternativa para poder tener una mejor alimentación y como fuente de ingresos; capacitación a personas productoras en la producción del cultivo de nopal, con buenas y mejores prácticas que consolide procesos de aprendizaje, con la finalidad de fortalecer la cadena de producción; en las diversas fases de la cadena productiva de amaranto; mejorar las condiciones de infraestructura física y de manejo, para la crianza de gallinas de postura; y, manejo y cultivo de hortalizas, elevando la calidad de los productos con técnicas que favorezcan la fertilidad de las tierras en las que participaron 1,310 personas.</t>
    </r>
  </si>
  <si>
    <t>84</t>
  </si>
  <si>
    <r>
      <t xml:space="preserve">Acciones Realizadas: </t>
    </r>
    <r>
      <rPr>
        <sz val="8"/>
        <rFont val="Gotham Rounded Book"/>
        <family val="3"/>
      </rPr>
      <t xml:space="preserve"> Se proporcionaron ayudas para 28 personas que brindaran a 1,352 personas productoras agrícolas y pecuarias, 1 mil 946 asistencias técnicas y 167 talleres.</t>
    </r>
  </si>
  <si>
    <r>
      <t>Acciones Realizadas:</t>
    </r>
    <r>
      <rPr>
        <sz val="9"/>
        <rFont val="Gotham Rounded Book"/>
        <family val="3"/>
      </rPr>
      <t xml:space="preserve"> Durante el año 2017 se destinaron recursos para que personas productoras llevaran a cabo los siguientes proyectos:
Proyecto de Nivelación de Tierras de los Ejidos Ixtayopan, Mixquic, Tláhuac y Tulyehualco (Fase 1); Rehabilitación y Modernización de Líneas de Conducción del Ejido San Juan Ixtayopan y Conexión de Línea de Conducción de 20” de Diámetro al Sistema de Rebombeo parada del toro; las cuales proyectan beneficiar 260 hectáreas y 399 personas productoras
</t>
    </r>
  </si>
  <si>
    <r>
      <t xml:space="preserve">Acciones Realizadas: </t>
    </r>
    <r>
      <rPr>
        <sz val="9"/>
        <rFont val="Gotham Rounded Book"/>
        <family val="3"/>
      </rPr>
      <t xml:space="preserve">Se proporcionaron ayudas para 8 personas que realizaron actividades de monitoreo, difusión y seguimiento de las actividades operativas del programa Desarrollo Agropecuario y Rural. Además de 166 ayudas a personas productoras de la zona rural de la Ciudad de México para el cultivo y/o transformación de amaranto (58 proyectos) , avena (32 proyectos), maguey (10 proyectos), maíz  (26 proyectos) y nopal  (40 proyectos). </t>
    </r>
  </si>
  <si>
    <t>174</t>
  </si>
  <si>
    <r>
      <t xml:space="preserve">Acciones Realizadas:  </t>
    </r>
    <r>
      <rPr>
        <sz val="9"/>
        <rFont val="Gotham Rounded Book"/>
        <family val="3"/>
      </rPr>
      <t>Se apoyó la ejecución de dos proyectos, uno en la San Antonio Tecómitl de la Delegación Milpa y uno en San Francisco Tlaltenco de la Delegación Tláhuac. Se realizarán ollas de captación de agua pluvial con una capacidad total de almacenamiento de agua de 3,418 m3, plantación de frutales, y rehabilitación de caminos sacacosechas</t>
    </r>
  </si>
  <si>
    <t>452</t>
  </si>
  <si>
    <r>
      <t>Acciones realizadas:</t>
    </r>
    <r>
      <rPr>
        <sz val="9"/>
        <rFont val="Gotham Rounded Book"/>
        <family val="3"/>
      </rPr>
      <t xml:space="preserve">Se apoyaron 452 proyectos en el componente Infraestructura, Equipamiento, Maquinaria y Material Biológico para la adquisición de infraestructura básica para incrementar la producción y calidad de las unidades económicas rurales de la Capital; 414 de índole agrícola, 29 pecuarios y 9 en materia piscícola.
</t>
    </r>
  </si>
  <si>
    <t>598</t>
  </si>
  <si>
    <t>549</t>
  </si>
  <si>
    <r>
      <t xml:space="preserve">Acciones Realizadas: </t>
    </r>
    <r>
      <rPr>
        <sz val="9"/>
        <rFont val="Gotham Rounded Book"/>
        <family val="3"/>
      </rPr>
      <t>Se proporcionaron ayudas para 28 personas que realizaron actividades de monitoreo, difusión y seguimiento de las actividades operativas del programa Desarrollo Agropecuario y Rural.  355 ayudas a personas productoras para el fomento de las unidades de producción agrícola, pecuaria, piscícola de la zona rural de la Ciudad de México. 167 ayudas a personas productoras consistentes cada una de estas en 5 semovientes ovinos (1 macho y 4 hembras).</t>
    </r>
  </si>
  <si>
    <r>
      <t xml:space="preserve">Acciones Realizadas: </t>
    </r>
    <r>
      <rPr>
        <sz val="9"/>
        <rFont val="Gotham Rounded Book"/>
        <family val="3"/>
      </rPr>
      <t xml:space="preserve"> Con esta actividad institucional se realizó el proyecto de Caracterización Agroespacial y Socieconómica del Sector Rural de la CDMX, 2017; así como la a impresión de material de difusión para la divulgación la situación actual del amaranto en la Ciudad de México. Con esta caracterización se realizaron acciones para la creación de información y/o estadística detallada de las personas productoras, las actividades agrícolas,pecuarias y acuícolas y las unidades de producción para la generación de materiales de divulgación y toma de decisiones con la creación de 4 libros y 1 mapa interactivo.</t>
    </r>
  </si>
  <si>
    <r>
      <rPr>
        <b/>
        <sz val="10"/>
        <rFont val="Gotham Rounded Book"/>
        <family val="3"/>
      </rPr>
      <t>Acciones Realizadas:</t>
    </r>
    <r>
      <rPr>
        <sz val="10"/>
        <rFont val="Gotham Rounded Book"/>
        <family val="3"/>
      </rPr>
      <t xml:space="preserve">
Se proporcionaron ayudas para 12 personas que realizaron actividades de monitoreo, difusión y seguimiento de las actividades operativas del programa. 178 ayudas a igual número de personas, para impulsar procesos mercadológicos, adquiriendo principalmente empaques y embalajes.</t>
    </r>
  </si>
  <si>
    <t>190</t>
  </si>
  <si>
    <r>
      <rPr>
        <b/>
        <sz val="9"/>
        <rFont val="Gotham Rounded Book"/>
        <family val="3"/>
      </rPr>
      <t xml:space="preserve">Acciones Realizadas:  </t>
    </r>
    <r>
      <rPr>
        <sz val="9"/>
        <rFont val="Gotham Rounded Book"/>
        <family val="3"/>
      </rPr>
      <t xml:space="preserve">
Se proporcionaron ayudas para 8 personas que realizaron actividades de monitoreo, difusión y seguimiento de las actividades operativas del programa; 7 ayudas para la realización de ferias tradicionales tales como la del Mole, la del Olivo y Amaranto, del elote, chinampería, de productos agroalimentarios.</t>
    </r>
  </si>
  <si>
    <t>14</t>
  </si>
  <si>
    <r>
      <t>Acciones Realizadas:</t>
    </r>
    <r>
      <rPr>
        <sz val="9"/>
        <rFont val="Gotham Rounded Book"/>
        <family val="3"/>
      </rPr>
      <t xml:space="preserve"> Se proporcionaron 45 ayudas a personas para la realización de siembra, cosecha y postcosecha de hortalizas de temporal y en agricultura protegida</t>
    </r>
  </si>
  <si>
    <t>45</t>
  </si>
  <si>
    <r>
      <t xml:space="preserve">Acciones Realizadas:  </t>
    </r>
    <r>
      <rPr>
        <sz val="9"/>
        <rFont val="Gotham Rounded Book"/>
        <family val="3"/>
      </rPr>
      <t xml:space="preserve"> Se proporcionaron ayudas para la realización de 19 proyectos para la recuperación de suelos ociosos que abarcaron una superficie de 43.66 hectáreas.</t>
    </r>
  </si>
  <si>
    <t>43.66</t>
  </si>
  <si>
    <r>
      <t xml:space="preserve">Acciones Realizadas: </t>
    </r>
    <r>
      <rPr>
        <sz val="9"/>
        <rFont val="Gotham Rounded Book"/>
        <family val="3"/>
      </rPr>
      <t xml:space="preserve"> Se llevó a cabo la Expo venta en el zócalo capitalino consume local,  la feria de la fruta consume local y la expo venta nochebuena sobre Paseo de la Reforma</t>
    </r>
  </si>
  <si>
    <t>PROGRAMA PRESUPUESTARIO:  AGRICULTURA SUSTENTABLE A PEQUEÑA ESCALA 2017</t>
  </si>
  <si>
    <t>FUENTE DE FINANCIAMIENTO: RECURSOS FISCALES</t>
  </si>
  <si>
    <t xml:space="preserve">Meta Programada al Periodo </t>
  </si>
  <si>
    <t>Porcentaje de demanda de proyectos recibidos.</t>
  </si>
  <si>
    <t>Contribuir a impulsar la producción agropecuaria sustentable a pequeña escala en la Ciudad de México mediante la entrega de ayudas.</t>
  </si>
  <si>
    <t>Fin</t>
  </si>
  <si>
    <t xml:space="preserve">Eficacia </t>
  </si>
  <si>
    <t>Proyectos recibidos / proyectos programados*100.</t>
  </si>
  <si>
    <t xml:space="preserve">Anual </t>
  </si>
  <si>
    <t>Proyectos.</t>
  </si>
  <si>
    <t>S/D</t>
  </si>
  <si>
    <t>Tasa de variación de proyectos totales aprobados.</t>
  </si>
  <si>
    <t>Los habitantes de la Ciudad de México implementan proyectos agropecuarios sustentables.</t>
  </si>
  <si>
    <t>Propósito</t>
  </si>
  <si>
    <t>(Proyectos aprobados año t/proyectos aprobados año t-1)-1*100.</t>
  </si>
  <si>
    <t>Proyectos de agricultura urbana.</t>
  </si>
  <si>
    <t>Proyectos productivos agrícolas en zonas urbanas.</t>
  </si>
  <si>
    <t xml:space="preserve">Componente </t>
  </si>
  <si>
    <t>Proyectos productivos agrícolas en zona urbana aprobados/proyectos ingresados*100.</t>
  </si>
  <si>
    <t>Proyectos de producción orgánica en zona rural.</t>
  </si>
  <si>
    <t>Proyectos productivos agrícolas en la zona rural.</t>
  </si>
  <si>
    <t>Proyectos productivos agrícolas en la zona rural aprobados/ proyectos ingresados*100.</t>
  </si>
  <si>
    <t>Proyectos de mejoramiento de traspatios.</t>
  </si>
  <si>
    <t>Proyectos productivos pecuarios en la zona rural.</t>
  </si>
  <si>
    <t>Proyectos productivos pecuarios en la zona rural aprobados/ proyectos ingresados*100.</t>
  </si>
  <si>
    <t>Elaboración y publicación de reglas de operación.</t>
  </si>
  <si>
    <t>Porcentaje de los documentos normativos del programa publicados.</t>
  </si>
  <si>
    <t xml:space="preserve">Actividades </t>
  </si>
  <si>
    <t>Número de documentos normativos publicados / Número de documentos normativos programados * 100.</t>
  </si>
  <si>
    <t>Entrega de ayudas.</t>
  </si>
  <si>
    <t>Porcentaje de cumplimiento de entrega de ayudas.</t>
  </si>
  <si>
    <t>Número de ayudas entregadas / Número de ayudas aprobadas * 100.</t>
  </si>
  <si>
    <t>Visitas de seguimiento y supervisión.</t>
  </si>
  <si>
    <t>Tasa de variación de las visitas de supervisión y seguimiento realizadas.</t>
  </si>
  <si>
    <t>(Número de supervisiones realizadas en el año t / Número supervisiones realizadas en el año t-1)-1* 100.</t>
  </si>
  <si>
    <t>PROGRAMA PRESUPUESTARIO:  CIUDAD HOSPITALARIA, INTERCULTURAL Y DE ATENCIÓN A MIGRANTES  2017</t>
  </si>
  <si>
    <t>Tasa de Variación de personas huéspedes, migrantes y sus familias beneficiadas por el programa social.</t>
  </si>
  <si>
    <t>Contribuir a que las personas Huéspedes, Migrantes y sus Familias que habita y/ o transitan en la Ciudad de México ejerzan sus derechos fundamenta les de salud, alimentación, educación, trabajo, equidad, igualdad e identidad.</t>
  </si>
  <si>
    <t xml:space="preserve">Gestión </t>
  </si>
  <si>
    <t>(Número de personas beneficiarias por el programas sociales en T/Número de
personas beneficiadas por el programa social en T-1)</t>
  </si>
  <si>
    <t>Eficacia</t>
  </si>
  <si>
    <t>ANUAL</t>
  </si>
  <si>
    <t>'Porcentaje de personas huéspedes, migrantes y sus familias beneficiarias por el programa social</t>
  </si>
  <si>
    <t>Próposito</t>
  </si>
  <si>
    <t>(Número de personas beneficiadas por el programa social/Número de personas que solicitaron apoyo por el programa social)*100</t>
  </si>
  <si>
    <t>Variación porcentual de personas beneficiadas por el Operativo Bienvenid@ Migrante para brindar información.</t>
  </si>
  <si>
    <t xml:space="preserve">Acciones encaminadas al acceso a la justiacia y Derechos Humanos a la población huésped y migrante </t>
  </si>
  <si>
    <t>Componente</t>
  </si>
  <si>
    <t>(Número de personas atendidas por el Operativo Bienvenid@ Migrante en T/ Número de personas atendidas por el Operativo Bienvenid@ Migrante en T- 1)</t>
  </si>
  <si>
    <t xml:space="preserve">Porcentaje de huéspedes, migrantes y sus familias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</si>
  <si>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</si>
  <si>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</si>
  <si>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OSFL que obtuvieron apoyo económico para proyectos de investigación, de atención a personas  migrantes</t>
  </si>
  <si>
    <t xml:space="preserve">(Número de OSC beneficiarias por el programa social/Número de proyectos inscritos por OSC al programa social)*100                                                                                                                                                                                                    </t>
  </si>
  <si>
    <t>'Porcentaje de personas huéspedes, migrantes y sus familias que acceden al programa social en su componente de Gestión Social</t>
  </si>
  <si>
    <t xml:space="preserve">Componente: Gestión Social a Huéspedes, Migrantes y sus Familias </t>
  </si>
  <si>
    <t>(Número de personas huéspedes, migrantes y sus famamilias beneficiadas /Número  de personas huéspedes, migrantes y sus familias que solicitaron apoyo para Gestión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</si>
  <si>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</si>
  <si>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</si>
  <si>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</si>
  <si>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</si>
  <si>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personas huéspedes, migrantes y sus familias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</si>
  <si>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</si>
  <si>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</si>
  <si>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</si>
  <si>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Servicios otorgados en la Dirección de Atención a Huéspedes, Migrantes y sus Familias                                                                                                                                                                                                                    Porcentaje de canalizaciones a diferentes instituciones del Gobierno del Distrito Federal y OSC                                                                                                                                                                                                                                    Porcentaje de personas satisfechas</t>
  </si>
  <si>
    <t xml:space="preserve"> 1) Se atiende a los Huéspedes, Migrantes y sus familias en la Dirección de Atención a huéspedes, Migrantes y sus Familias.                                                                                                                                                                      2) Se canaliza a Migrantes, Huéspedes y sus Familias a diferentes instituciones del Gobierno del Distrito Federal, OSC, y otras instituciones que ofrecen servicios diversos.                                                                                                3) Se implementa encuensta de satisfacción a los usuarios.</t>
  </si>
  <si>
    <t>Actividades</t>
  </si>
  <si>
    <t>Calidad</t>
  </si>
  <si>
    <t>832 canalizaciones</t>
  </si>
  <si>
    <t xml:space="preserve">PROGRAMA PRESUPUESTARIO O FONDO DEL RAMO GENERAL 33: PROGRAMA DE EQUIDAD PARA LA MUJER RURAL, INDÍGENA, HUÉSPED Y MIGRANTE, COMPONENTE IMPULSO A LA MUJER HUÉSPED Y MIGRANTE  </t>
  </si>
  <si>
    <t>Nombre del Indicador
(5)</t>
  </si>
  <si>
    <t>Objetivo
(6)</t>
  </si>
  <si>
    <t>Nivel del Objetivo
(7)</t>
  </si>
  <si>
    <t>Tipo de Indicador
(8)</t>
  </si>
  <si>
    <t>Método de Cálculo
(9)</t>
  </si>
  <si>
    <t>Dimensión a Medir
(10)</t>
  </si>
  <si>
    <t>Frecuencia de Medición
(11)</t>
  </si>
  <si>
    <t>Unidad de Medida
(12)</t>
  </si>
  <si>
    <t>Línea Base
(13)</t>
  </si>
  <si>
    <t>Meta Programada al Periodo 
(14)</t>
  </si>
  <si>
    <t>Meta Alcanzada al Periodo
(15)</t>
  </si>
  <si>
    <t>Tasa de Variación de Proyectos productivos de mujeres migrantes y sus familias financiados</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</si>
  <si>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</si>
  <si>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</si>
  <si>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</si>
  <si>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</si>
  <si>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</si>
  <si>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</si>
  <si>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</si>
  <si>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</si>
  <si>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</si>
  <si>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</si>
  <si>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</si>
  <si>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</si>
  <si>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</si>
  <si>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</si>
  <si>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personas satisfechas</t>
  </si>
  <si>
    <t>4.Aplicar encuesta de satisfacción a las beneficiarias</t>
  </si>
  <si>
    <t>Porcentaje del territorio estatal conservado libre de las moscas de la fruta</t>
  </si>
  <si>
    <t>Contribuir a promover mayor certidumbre en la actividad agroalimentaria mediante el fortalecimiento de la sanidad e inocuidad a través de la conservación y mejora de los estatus sanitarios para la competitividad del sector agropecuario, acuícola y pesquero</t>
  </si>
  <si>
    <t>Estratégico</t>
  </si>
  <si>
    <t>(Superficie conservada libre de la moscas de la fruta/ Territorio estatal)*100</t>
  </si>
  <si>
    <t>Anual</t>
  </si>
  <si>
    <t>Porcentaje</t>
  </si>
  <si>
    <t>Tasa de variación en la atención de unidades productivas para la implementación de los sistemas de reducción de riesgos de contaminación y buenas prácticas a través de los organismos auxiliares.</t>
  </si>
  <si>
    <t>Municipios, zonas o regiones agropecuarias, donde se combaten plagas y enfermedades que afectan la agricultura, ganaderia, conservan o mejoran el estatus sanitario. Unidades de producción agropecuaria,  aplican medidas y/o sistemas de recucción de riesgos de contaminación que favorecen la inocuidad de los alimentos.</t>
  </si>
  <si>
    <t>((Número de unidades de producción primaria atendidas en el año tn / Número de unidades de producción primaria atendidas en año tn-1) -1) *100.</t>
  </si>
  <si>
    <t>Tasa de variación porcentual</t>
  </si>
  <si>
    <t>Porcentaje de proyectos ejecutados conforme al Programa de Trabajo.</t>
  </si>
  <si>
    <t xml:space="preserve">
Campañas fitosanitarias, en plagas reglamentadas y enfermedades de importancia económica presentes en el estado realizadas.
</t>
  </si>
  <si>
    <t>Componentes</t>
  </si>
  <si>
    <t>Gestión</t>
  </si>
  <si>
    <t>(Número de proyectos ejecutados en tiempo y forma / Número de proyectos validados ) * 100</t>
  </si>
  <si>
    <t>Semestral</t>
  </si>
  <si>
    <t>Porcentaje de programas de trabajo validados oportunamente.</t>
  </si>
  <si>
    <t xml:space="preserve">Validación de programas de trabajo de vigilancia epidemiológica fitozoosanitaria, acuícolas y pesquera en plagas y enfermedades exóticas. </t>
  </si>
  <si>
    <t>(Número de programas de trabajo validados oportunamente / Número de programas de trabajo a validar ) *100</t>
  </si>
  <si>
    <t>Trimestral</t>
  </si>
  <si>
    <t>Porcentaje de productores que manifiestan haber obtenido mayor productividad o ingresos al aplicar los servicios profesionales de extensión e innovación rural</t>
  </si>
  <si>
    <t>Servicios profesionales de extensión e innovación rural proporcionados a productores marginados y de  bajos ingresos</t>
  </si>
  <si>
    <t>[(Numero de productores rurales  con servicios profesionales de extensión e innovación rural autorizados)/(Numero de productores rurales  con servicios profesionales de extensión e innovación rural solicitados) *100</t>
  </si>
  <si>
    <t>Eficiencia</t>
  </si>
  <si>
    <t xml:space="preserve">Porcentaje de productores beneficiarios con los servicios profesionales de extensión e innovación rural </t>
  </si>
  <si>
    <t>Productores rurales y pesqueros que se benefician con los servicios profesionales de extensión e innovación rural.</t>
  </si>
  <si>
    <t xml:space="preserve">[(Numero beneficiarios con servicios profesionales de extensión e innovación rural autorizados)/(Numero de beneficiarios con servicios profesionales de extensión e innovación rural solicitados)*100 </t>
  </si>
  <si>
    <t>1. Porcentaje de Comités sistemas producto agrícolas profesionalizados
2. Porcentaje de Comités sistemas producto pecuario apoyados</t>
  </si>
  <si>
    <t xml:space="preserve">1. Incentivos económicos otorgados a los Comités Sistemas Producto para mejorar su profesionalización
2. Incentivos económicos otorgados a los Comités Sistemas Producto Pecuario
</t>
  </si>
  <si>
    <t xml:space="preserve">1. (Numero de solicitudes aprobadas de los Comités Sistemas Producto Estatales/total de proyectos solicitados)*100                               2.(Numero de solicitudes aprobadas de los Comités Sistemas Producto Estatales/total de proyectos solicitados)*100                                                                    </t>
  </si>
  <si>
    <t>FUENTE DE FINANCIAMIENTO: (4) RECURSOS FISCALES</t>
  </si>
  <si>
    <t>Población Rural de las Delegaciones Tláhuac, Milpa Alta y Xochimilco beneficiadas con sistema de riego Agrícola</t>
  </si>
  <si>
    <t>Eficientar el uso de agua agrícola</t>
  </si>
  <si>
    <t>Población Beneficiada al año * 100 / Poblaciòn total en el Proyecto.</t>
  </si>
  <si>
    <t>Porcentaje de avance</t>
  </si>
  <si>
    <t>Establecer Infraestructura Hidroagrícola</t>
  </si>
  <si>
    <t>(Total instalado de lineas en t / total de la red (lineas) instaladas.) *100</t>
  </si>
  <si>
    <t>Porcentaje de problación beneficiada por delegación</t>
  </si>
  <si>
    <t>Proyectos a aprobar para el ejercicio 2016 y continuación de actividades vinculadas</t>
  </si>
  <si>
    <t>(Población beneficiada con las obras en la delegación N/Población total beneficiada)*100</t>
  </si>
  <si>
    <t>Número de proyectos aprobados</t>
  </si>
  <si>
    <t>1.- Los proyectos estan en proceso de Licitación y falllo.
2.- Operación de los Módulos de Rebombeo "Paso del Toro" y "Tequesquite"</t>
  </si>
  <si>
    <t>En proceso de dictaminación de los Proyectos</t>
  </si>
  <si>
    <t>NA</t>
  </si>
  <si>
    <t>Proporción de productores ayudados, respecto de solicitudes de productores recepcionadas</t>
  </si>
  <si>
    <t>Consolidar la producción, transformación y comercialización de los cultivos nativos en la Ciudad de México mediante el otorgamiento de ayudas a productores</t>
  </si>
  <si>
    <t>(Total de Proyectos aprobados/ Total de proyectos recepcionados)*100</t>
  </si>
  <si>
    <t>Proporción de producción, transformación y comercialización de cultivos nativos de los productores ayudados respecto al indice de produccion de las solicitudes recepcionadas</t>
  </si>
  <si>
    <t>Ayudar a la producción, transformación y comercialización de cultivos nativos en la Ciudad de México</t>
  </si>
  <si>
    <t>Proporción de producción transformacion  y comercialización de productores apoyados*100/ Proporción de producción, transformación y comercialización de proyectos recepcionados</t>
  </si>
  <si>
    <t>Proporción de productores ayudados por el programa para produccion primaria. Proporcion de productores apoyadas por el programa para transformación</t>
  </si>
  <si>
    <t>Ayudas para impulsar la producción primaria (labores culturales, labranza de conservación, producción orgánica) en la Ciudad de México incrementadas.  Apoyos a proyectos de trasformación de cultivos nativos y sus derivados en la Ciudad de México incrementados</t>
  </si>
  <si>
    <t>(Total de Proyectos aprobados para produccion primaria *100 / Total de proyectos recepcionados)
(Total de Proyectos aprobados por el Subcomité para transformacion*100/Total de proyectos recepcionados)</t>
  </si>
  <si>
    <t>60
10</t>
  </si>
  <si>
    <t xml:space="preserve">Tasa de variación de productores atendidos con respecto al año anterior. </t>
  </si>
  <si>
    <t xml:space="preserve">Difusión del Componente. Apertura de ventanilla y recepción de proyectos productivos del componente. Atención a los productores </t>
  </si>
  <si>
    <t xml:space="preserve">((Total de productores atendidos al t/Total de productores atendidos al t-1) -1)*100           </t>
  </si>
  <si>
    <t>Porcentaje de variación</t>
  </si>
  <si>
    <t>- Porcentaje de la superficie agropecuaria apoyada que muestra evidencia de conservación y/o mejoramiento de los recursos naturales</t>
  </si>
  <si>
    <t>Superficie agropecuaria apoyada que registra evidencia de conservación de los recursos naturales</t>
  </si>
  <si>
    <t>- (superficie agropecuaria que muestra evidencia de conservación y/o mejoramiento de los recursos naturales/total de superficie apoyada)*100</t>
  </si>
  <si>
    <t>- Porcentaje de hectáreas dedicadas a la actividad agropecuaria con prácticas y obras aplicadas para el aprovechamiento sustentable</t>
  </si>
  <si>
    <t>Superficie agropecuaria en la cual se ha iniciado su atención con obras y prácticas que propician un mejor aprovechamiento y la conservación del suelo, agua y vegetación.</t>
  </si>
  <si>
    <t>_ (hectáreas con obras y prácticas para el aprovechamiento sustentable del suelo, agua y vegetación/hectáreas que presentan algún grado de erosión)*100</t>
  </si>
  <si>
    <t>- Variación de hectáreas incorporadas al aprovechamiento sustentable del suelo y agua
- Variación en la capacidad de almacenamiento de agua</t>
  </si>
  <si>
    <t xml:space="preserve">
-Superficie agropecuaria en la cual se ha iniciado su atención con obras y prácticas que propician mejor aprovechamiento y conservación del suelo y agua.
-Obras realizadas que permitan la captación de agua y propicien su mejor aprovechamiento y la conservación y uso sustentable del suelo y de la misma agua. </t>
  </si>
  <si>
    <t xml:space="preserve"> ((hectáreas incorporadas al aprovechamiento sustentable del suelo y agua en el año)/(hectáreas incorporadas al aprovechamiento sustentable de suelo y agua)) * 100</t>
  </si>
  <si>
    <t>Porcentaje de unidades económicas rurales, pesqueras y acuícolas apoyadas con activos incrementados</t>
  </si>
  <si>
    <t xml:space="preserve">Impulsar en coordinación con los gobiernos locales, la inversión en proyectos productivos o estratégicos; agrícolas, pecuarios, de pesca y acuícolas </t>
  </si>
  <si>
    <t>[(Número de unidades económicas rurales y acuícolas con apoyos pagados)/(Número total de unidades económicas rurales y acuícolas autorizados)]*100</t>
  </si>
  <si>
    <t>Porcentaje de unidades económicas rurales y acuícolas apoyadas con infraestructura productiva</t>
  </si>
  <si>
    <t>Establecer proyectos productivos o estratégicos  de impacto regional, local o estatal, agrícolas, pecuarios de pesca y acuícolas para el desarrollo de las actividades primarias</t>
  </si>
  <si>
    <t>[(Número de unidades económicas rurales y acuícolas con apoyos autorizados)/(Número total de unidades económicas rurales y acuícolas solicitados)]*100</t>
  </si>
  <si>
    <t>Porcentaje de unidades económicas rurales y acuícolas apoyadas con maquinaria y equipo</t>
  </si>
  <si>
    <t>Maquinaria y equipo disponible para proyectos rurales, pesqueros y acuícolas en las unidades económicas</t>
  </si>
  <si>
    <t xml:space="preserve">
(Número de unidades apoyadas con maquinaria y equipo/Número de unidades económicas rurales y acuícolas con apoyos autorizados)*100
</t>
  </si>
  <si>
    <t>Porcentaje de unidades económicas rurales y acuícolas apoyadas con Infraestructura
Porcentaje de unidades económicas rurales y acuícolas apoyadas con material genético</t>
  </si>
  <si>
    <t>Infraestructura disponible para proyectos rurales, pesqueros y acuícolas en las unidades económicas
Material genético mejorado disponible para proyectos rurales, pesqueros y acuícolas en las unidades económicas</t>
  </si>
  <si>
    <t>(Número de unidades apoyadas con Infraestructura/Número de unidades económicas rurales y acuícolas con apoyos autorizados)*100
(Número de unidades apoyadas con material genético/Número de unidades económicas rurales y acuícolas con apoyos autorizados)*100</t>
  </si>
  <si>
    <t>Porcentaje de cumplimiento en entrega de ayudas</t>
  </si>
  <si>
    <t>Fomentar e impulsar el desarrollo agropecuario mediante ayudas a proyectos de cultivo y producción agrícola, pecuaria, piscícola, transformación e industrialización de productos agropecuarios.</t>
  </si>
  <si>
    <t>Número de ayudas entregadas/Número de ayudas programadas *100</t>
  </si>
  <si>
    <t>Porcentaje de ayudas aprobadas</t>
  </si>
  <si>
    <t>La población rural del Distrito Federal, cuenta con acceso a ayudas para proyectos de cultivo y producción agrícola, pecuaria, piscícola, transformación e industrialización de productos agropecuarios.</t>
  </si>
  <si>
    <t>(Número de ayudas entregadas/Número de solicitudes recibidas)*100</t>
  </si>
  <si>
    <t>Porcentaje de proyectos con calificación aprobatoria que recibieron recursos</t>
  </si>
  <si>
    <t xml:space="preserve">Población candidata a recibir ayudas de Fomento al Desarrollo de las Actividades Agropecuarias y Agroindustrias, en sus diferentes conceptos de apoyo: agrícola, pecuaria, piscícola, transformación e industrialización, innovación tecnológica y empleo rural. </t>
  </si>
  <si>
    <t>(Número de proyectos con calificación aprobatoria que obtuvieron recursos/Número de proyectos con calificación aprobatoria)*100</t>
  </si>
  <si>
    <t>Ayudas apoyadas.</t>
  </si>
  <si>
    <t xml:space="preserve">Publicación de Reglas de Operación, difusión, publicación de convocatoria, apertura de ventanilla, recepción de solicitudes, evaluación de solicitudes dictaminación, aprobación, publicación de resultados, pago de las ayudas.  </t>
  </si>
  <si>
    <t>(Número de proyectos con calificación aprobatoria/Número de proyectos recibidos)*100</t>
  </si>
  <si>
    <t>Porcentaje de ayudas para el desarrollo de las personas en las zonas rurales entregadas</t>
  </si>
  <si>
    <t>Apoyar a la población rural a través de diversas ayudas que contribuyan a la satisfacción de necesidades para su desarrollo personal, productivo y comercial</t>
  </si>
  <si>
    <t>(Número de ayudas "n" entregadas /Número de ayudas entregadas)*100</t>
  </si>
  <si>
    <t>La población de la zona rural en la Ciudad de México cuenta con ayudas que permitan mejorar su desarrollo personal y productivo</t>
  </si>
  <si>
    <t>(Número de ayudas positivas con recursos/Número de ayudas positivas)*100</t>
  </si>
  <si>
    <t>Porcentaje de ayudas por variante del componente</t>
  </si>
  <si>
    <t>Población candidata a recibir ayudas integrales</t>
  </si>
  <si>
    <t>(Número de ayudas aprobadas con recursos en la variante "n"/Total de ayudas recibidas en el componente)*100</t>
  </si>
  <si>
    <t>Ayudas apoyadas</t>
  </si>
  <si>
    <t>(Número de ayudas entregadas/Número de ayudas solicitadas)*100</t>
  </si>
  <si>
    <t>Consolidar la producción, transformación de hortalizas en la Ciudad de México mediante el otorgamiento de ayudas a productores</t>
  </si>
  <si>
    <t>La población rural del Distrito Federal, cuenta con acceso a ayudas para proyectos de cultivo y producción de hortalizas</t>
  </si>
  <si>
    <t>Población candidata a recibir ayudas de producción de hortalizas</t>
  </si>
  <si>
    <t xml:space="preserve">Publicación de Reglas de Operación, difusión, publicación de lineamientos, apertura de ventanilla, recepción de solicitudes, evaluación de solicitudes dictaminación, aprobación, publicación de resultados, pago de las ayudas.  </t>
  </si>
  <si>
    <t>Porcentaje  de hectáreas con zonificación agropecuaria establecidas en el Programa General de Ordenamiento Ecológico con producción en el año</t>
  </si>
  <si>
    <t>Contribuir a que la zona rural en la Ciudad de México mantenga su vocación agropecuaria</t>
  </si>
  <si>
    <t>(Superficie sembrada y/o con actividad pecuaria en t/Superficie con zonificación agropecuaria en la CDMX)*100</t>
  </si>
  <si>
    <t>Promedio de hectáreas recuperadas</t>
  </si>
  <si>
    <t>Contribuir a la recuperación de suelos ociosos en la zona rural de la Ciudad de México</t>
  </si>
  <si>
    <t>Número de hectáreas beneficiadas/Número de ayudas entregadas)</t>
  </si>
  <si>
    <t>La población rural del Distrito Federal, cuenta con acceso a ayudas para proyectos de recuperación de suelos ociosos</t>
  </si>
  <si>
    <t>No. de productores beneficiarios</t>
  </si>
  <si>
    <t>Que el sector rural cuente con apoyos ante afectaciones por desastres naturales relevantes en las actividades agropecuarias, acuícola y pesquera</t>
  </si>
  <si>
    <t>No. de productores beneficiados</t>
  </si>
  <si>
    <t>Porcentaje de apoyos otorgados</t>
  </si>
  <si>
    <t>Brindar los apoyos a los productores agropecuarios que se vieron afectados por desatre naturales, se reicorporen a sus actividades productivas</t>
  </si>
  <si>
    <t xml:space="preserve">No. de apoyos cobrados/No. de apoyos autorizados *100  </t>
  </si>
  <si>
    <t>Porcentaje de superficies afectadas</t>
  </si>
  <si>
    <t>Cobertura por desatres Naturales perturbadores para la protección de los productores agropecuarios y pesqueros</t>
  </si>
  <si>
    <t>(Superficie afectada/superficie total*100)</t>
  </si>
  <si>
    <t>No. de productores registrados</t>
  </si>
  <si>
    <t>Elaboración del padrón de productores afectados</t>
  </si>
  <si>
    <t>No de productores registrados</t>
  </si>
  <si>
    <t>PROGRAMA PRESUPUESTARIO:   PROGRAMA DE FORTALECIMIENTO Y APOYO A PUEBLOS ORIGINARIOS, 2017.</t>
  </si>
  <si>
    <t>Porcentaje de proyectos apoyados</t>
  </si>
  <si>
    <t>Contribuir a garantizar el derecho de los pueblos originarios a preservar y enriquecer sus lenguas, conocimientos y todos los elementos que constituyen su cultura e identidad</t>
  </si>
  <si>
    <t>((Número de pueblos originarios que son apoyados para preservar y enriquecer su cultura e identidad en el año t / Número de pueblos originarios que son programados para ser apoyados en el año t-1))*100.</t>
  </si>
  <si>
    <t xml:space="preserve">Porcentaje de asambleas realizadas </t>
  </si>
  <si>
    <t xml:space="preserve">
Promover y fortalecer la identidad de los Pueblos Originarios de la Ciudad de México mediante procesos de participación social para conservar, preservar, visibilizar y difundir su patrimonio cultural y natural así como la defensa de sus derechos humanos.</t>
  </si>
  <si>
    <t>Número de asambleas realizadas (AR) / Número de Asambleas Solicitadas (AS) x 100. 
Fórmula: NAR / NAS x 100</t>
  </si>
  <si>
    <t xml:space="preserve">1. Promedio de personas beneficiadas directamente con los proyectos aprobados </t>
  </si>
  <si>
    <t xml:space="preserve">C1. Impulsar la recuperación, conservación, control y desarrollo de la integridad territorial </t>
  </si>
  <si>
    <t>Número de personas beneficiadas directamente (PBD)/ Número de proyectos apoyados (PA)
Fórmula: PBD/PA</t>
  </si>
  <si>
    <t xml:space="preserve">2. Promedio de personas beneficiadas indirectamente con los proyectos aprobados </t>
  </si>
  <si>
    <t xml:space="preserve">C2. Fortalecer la identidad comunitaria a través del apoyo a manifestaciones artísticas y culturales </t>
  </si>
  <si>
    <t>Número de personas beneficiadas indirectamente (PBD)/ Número de proyectos apoyados (PA)
Fórmula: PBD/PA</t>
  </si>
  <si>
    <t xml:space="preserve">Porcentaje de expedientes integrados y validados </t>
  </si>
  <si>
    <t>A1. Integración completa de expedientes de solicitantes a los programas sociales a cargo de la DGEPC</t>
  </si>
  <si>
    <t>Actividad</t>
  </si>
  <si>
    <t>Número de expedientes integrados y validados (EIV) / total de solicitudes recibidos (SR) x 100
Fórmula: EIV/ SR x 100</t>
  </si>
  <si>
    <t>Porcentaje de solicitantes asesorados.</t>
  </si>
  <si>
    <t>A2. Asesoría para la presentación de solicitudes de los proyectos.</t>
  </si>
  <si>
    <t>(Número de solicitantes asesorados/Total de solicitantes que requirieron asesoría) * 100.</t>
  </si>
  <si>
    <t xml:space="preserve">Calidad </t>
  </si>
  <si>
    <t xml:space="preserve">Participación en Asambleas Comunitarias </t>
  </si>
  <si>
    <t xml:space="preserve">A3. Participación en Asambleas Comunitarias </t>
  </si>
  <si>
    <t>Número de participantes en Asambleas Comunitarias en las que participan (ACS) / Total de Asambleas Comunitarias realizadas (TACR) x 100 
Fórmula: ACS / TACR x 100</t>
  </si>
  <si>
    <t xml:space="preserve">Seguimiento de los proyectos apoyados </t>
  </si>
  <si>
    <t xml:space="preserve">A4. Seguimiento de los proyectos apoyados </t>
  </si>
  <si>
    <t>Activiad</t>
  </si>
  <si>
    <t>Visitas de seguimiento realizadas al proyecto 1 + visitas de seguimiento realizadas al proyecto 2+…+ visitas de seguimiento programadas al proyecto n (v1+v2+vn) / total de proyectos aprobados (TPA)
Fórmula: (v1+v2+vn) / TPA</t>
  </si>
  <si>
    <t>Visitas</t>
  </si>
  <si>
    <t>PROGRAMA PRESUPUESTARIO:   PROGRAMA DE RECUPERACIÓN DE LA MEDICINA TRADICIONAL Y HERBOLARIA, 2017.</t>
  </si>
  <si>
    <t xml:space="preserve">Tasa de cambio en el uso de servicios de salud tradicional </t>
  </si>
  <si>
    <t xml:space="preserve">Población utiliza servicios de salud tradicional, con pertinencia cultural y resolutividad en la atención primaria de la salud </t>
  </si>
  <si>
    <t>Resultado</t>
  </si>
  <si>
    <t>((número de usuarios de servicios de salud tradicional en el año t - número de usuarios de servicios de salud tradicional en el año t-1)/ número de usuarios de servicios de salud tradicional en el año t-1) * 100</t>
  </si>
  <si>
    <t xml:space="preserve">Eficacia 
</t>
  </si>
  <si>
    <t>Tasa</t>
  </si>
  <si>
    <t xml:space="preserve">Habilitación de los espacios para la atención y práctica de la medicina tradicional </t>
  </si>
  <si>
    <t>C1. Espacios habilitados para la atención y práctica de la medicina tradicional.</t>
  </si>
  <si>
    <t>(número de proyectos de habilitación de espacios realizados / Número de proyectos de habilitación programados ) x 100)</t>
  </si>
  <si>
    <t xml:space="preserve">Tasa de cambio anual en el número de jornadas de medicina tradicional realizadas </t>
  </si>
  <si>
    <t xml:space="preserve">C2. Jornadas de Medicina Tradicional realizadas </t>
  </si>
  <si>
    <t>((Jornadas de medicina tradicional realizadas en el año t - jornadas de medicina tradicional realizadas en el año t-1) / jornadas de medicina tradicional realizadas en el año t-1) *100</t>
  </si>
  <si>
    <t xml:space="preserve">Personas asistentes satisfechas con los talleres para difundir la práctica y usos de medicina tradicional y herbolaria </t>
  </si>
  <si>
    <t xml:space="preserve">C3. Talleres para difundir las prácticas y uso de medicina tradicional y herbolaria apoyados </t>
  </si>
  <si>
    <t>(número de personas asistentes/ satisfechas con el taller para difundir las práctica y usos de medicina tradicional y herbolaria/ número de personas asistentes al taller para difundir las práctica y usos de medicina tradicional y herbolarias) x 100</t>
  </si>
  <si>
    <t xml:space="preserve">Proporción de curanderos en la Ciudad de México certificado respecto a los que solicitaron apoyo </t>
  </si>
  <si>
    <t xml:space="preserve">C4. Curanderos en la Ciudad de México apoyados para su certificación </t>
  </si>
  <si>
    <t>((número de curanderos certificados en la Ciudad de México/ Total de curanderos que solicitaron apoyo para ser certificados)* 100</t>
  </si>
  <si>
    <t xml:space="preserve">Porcentaje de proyectos apoyados </t>
  </si>
  <si>
    <t xml:space="preserve">C5. Proyectos apoyados para el cultivo, preservación y aprovechamiento de las plantas medicinales </t>
  </si>
  <si>
    <t>(número de proyectos para el cultivo, preservación y aprovechamiento de las plantas medicinales apoyados /número de proyectos para el cultivo, preservación y aprovechamiento de las plantas medicinales recibidos) *100</t>
  </si>
  <si>
    <t>Porcentaje de difusión de contenidos</t>
  </si>
  <si>
    <t>C6. Investigaciones de medicina tradicional y herbolaria apoyadas para difundir la importancia del uso y conocimiento adecuado de la medicina tradicional y la herbolaria.</t>
  </si>
  <si>
    <t>(número de proyectos apoyados /número de proyectos recibidos x 100)</t>
  </si>
  <si>
    <t>Porcentaje de expedientes integrados y validados</t>
  </si>
  <si>
    <t>(Número de expedientes integrados y validados /total de solicitudes recibidos) * 100</t>
  </si>
  <si>
    <t>Porcentaje de solicitantes asesorados</t>
  </si>
  <si>
    <t>A2. Asesoría en la presentación de solicitudes de los proyectos</t>
  </si>
  <si>
    <t>(Número de solicitantes asesorados/Total de solicitantes que requirieron asesoría) *100</t>
  </si>
  <si>
    <t>Número de proyectos con instrumento que formaliza la entrega de los recursos</t>
  </si>
  <si>
    <t>A3. Entrega de apoyos a beneficiarios</t>
  </si>
  <si>
    <t>(Número de convenios formalizados/Total de proyectos apoyados) *100</t>
  </si>
  <si>
    <t>Promedio de visitas de seguimiento realizadas por proyecto</t>
  </si>
  <si>
    <t>A4. Seguimiento de los proyectos apoyados</t>
  </si>
  <si>
    <t>(Visitas de seguimiento realizadas al proyecto 1 + vistas de seguimiento realizadas al proyecto 2+…+ visitas de seguimiento programadas al proyecto n)/ total de proyectos aprobados.</t>
  </si>
  <si>
    <t>PROGRAMA PRESUPUESTARIO:   PROGRAMA DE TURISMO ALTERNATIVO Y PATRIMONIAL, 2017.</t>
  </si>
  <si>
    <t>Tasa de cambio anual en el total de proyectos apoyados.</t>
  </si>
  <si>
    <t xml:space="preserve">La actividad turística en pueblos originarios, ejidos, comunidades y en la zona rural de la Ciudad de México es promovida y fortalecida.
</t>
  </si>
  <si>
    <t>((Número de proyectos apoyados en año t/ número de proyectos apoyados en el año t-1)-1)*100</t>
  </si>
  <si>
    <t>Porcentaje de proyectos aprobados</t>
  </si>
  <si>
    <r>
      <t xml:space="preserve"> </t>
    </r>
    <r>
      <rPr>
        <sz val="8"/>
        <rFont val="Gotham Rounded Book"/>
        <family val="3"/>
      </rPr>
      <t>Contribuir a la sustentabilidad económica, ambiental social y cultural de la actividad turística en los pueblos originarios, ejidos y comunidades de la zona rural de la Ciudad de México a través de ayudas sociales dirigidas a fortalecer proyectos que promuevan el aprovechamiento del patrimonio natural y cultural de ciudad con fines turísticos.</t>
    </r>
  </si>
  <si>
    <t>Número de proyectos aprobados (NPA) x 100 /Número de proyectos ingresados (NPI) Fórmula: PA x 100 / PI</t>
  </si>
  <si>
    <t>Porcentaje de guías que concluyen aprobatoriamente la certificación.</t>
  </si>
  <si>
    <t xml:space="preserve">Fomentar  la profesionalización de guías turísticos especializados a través de ayudas para el pago de cursos de certificación
</t>
  </si>
  <si>
    <t xml:space="preserve">Personas Aprobadas (PA)*100/Personas inscritas (PI).
Fórmula: (PA) x 100/PI
</t>
  </si>
  <si>
    <t>nd</t>
  </si>
  <si>
    <t>Porcentaje de beneficiarios que tienen un grado de satisfacción alto y muy alto respecto al proceso de operación, instrumentación y seguimiento de las actividades operativas del programa social.</t>
  </si>
  <si>
    <t>Monitoreo de resultados y satisfacción del programa social</t>
  </si>
  <si>
    <t>Número de beneficiarios que tienen un grado de satisfacción alto y muy alto respecto al proceso de operación, instrumentación y seguimiento de las actividades operativas del programa social (B+) / Total de beneficiarios (TB) x 100
Fórmula: (B+) /TB</t>
  </si>
  <si>
    <t>(Número de expedientes integrados y validados /total de solicitudes
recibidos) *
100</t>
  </si>
  <si>
    <t>Porcentaje de recursos comprobados</t>
  </si>
  <si>
    <t>Proyectos apoyados comprueban el ejercicio de los recursos</t>
  </si>
  <si>
    <t>Número de proyectos comprobados (PC) x100/Número total de proyectos apoyados (PA)</t>
  </si>
  <si>
    <t>Economía</t>
  </si>
  <si>
    <t xml:space="preserve">Instalación de proyectos </t>
  </si>
  <si>
    <t xml:space="preserve"> Contribuir a incrementar el ingreso de las mujeres indígenas y de pueblos originarios mediante el otorgamiento de apoyos económicos y de la capacitación para la realización de proyectos productivos</t>
  </si>
  <si>
    <t>Proyectos instalados/número de proyectos programados *100</t>
  </si>
  <si>
    <t>Proyectos productivos de mujeres indígenas y de pueblos originarios apoyado</t>
  </si>
  <si>
    <t>C1. Mujeres indígenas y de pueblos originarios de la Ciudad de México apoyadas para la realización de proyectos productivos que mejoren su ingreso</t>
  </si>
  <si>
    <t>(Número de proyectos productivos de mujeres indígenas y de pueblos originarios apoyados/número de proyectos de mujeres indígenas y pueblos originarios programados) *100</t>
  </si>
  <si>
    <t>Grupos de trabajo de los proyectos productivos de mujeres indígenas y de pueblos originarios reciben
asistencia técnica</t>
  </si>
  <si>
    <t>C2. Asistencia técnica otorgada a los proyectos productivos de mujeres indígenas y de pueblos originarios</t>
  </si>
  <si>
    <t>(Número de proyectos productivos de mujeres indígenas y de pueblos originarios que reciben asistencia técnica/número de proyectos de mujeres indígenas y pueblos originarios apoyados)*100</t>
  </si>
  <si>
    <t>Proporción de mujeres indígenas y de pueblos originarias que se capacitan para el fortalecimiento de sus actividades productivas</t>
  </si>
  <si>
    <t>C3. Mujeres indígenas y de pueblos originarios de la Ciudad de México fortalecen sus capacidades para ser aplicadas en actividades productivas</t>
  </si>
  <si>
    <t>(Número de mujeres indígenas y de pueblos originarios que conforman los grupos de trabajo apoyadas y reciben capacitación / Número de mujeres indígenas y de pueblos originarios que conforman los grupos de trabajo apoyadas)*100</t>
  </si>
  <si>
    <t>(Número de expedientes integrados y validados / total de solicitudes recibidos) *100</t>
  </si>
  <si>
    <t>(Número de solicitantes asesorados/Total de solicitantes que requirieron asesoría) * 100</t>
  </si>
  <si>
    <t>PROGRAMA PRESUPUESTARIO:   PROGRAMA DE EQUIDAD PARA LOS PUEBLOS INDÍGENAS, ORIGINARIOS  Y COMUNIDADES DE DISTINTO ORIGEN NACIONAL, 2017.</t>
  </si>
  <si>
    <t>Porcentaje de población que considera que existe discriminación hacia la población objetivo</t>
  </si>
  <si>
    <t>Contribuir a garantizar los derechos de la población objetivo</t>
  </si>
  <si>
    <t>(Personas que consideran que existe discriminación hacia la población objetivo / Total de encuestados)* 100</t>
  </si>
  <si>
    <t>Promoción de derechos humanos</t>
  </si>
  <si>
    <t>Población objetivo amplía el ejercicio de sus derechos humanos</t>
  </si>
  <si>
    <t>(Número de apoyos otorgados / Número de apoyos programados para ser entregados) *100</t>
  </si>
  <si>
    <t>Grupos de trabajo apoyados para su incorporación a actividades económicas</t>
  </si>
  <si>
    <t>Actividades económicas y generación de empleo de la población indígena y de pueblos originarios realizados</t>
  </si>
  <si>
    <t>(Número de grupos de trabajo apoyados /Número de grupos de trabajo que ingresaron solicitudes de apoyo) * 100</t>
  </si>
  <si>
    <t>Apoyos entregados para promover la interculturalidad</t>
  </si>
  <si>
    <t>Promover, difundir y visibilizar los derechos, cultura, lengua e interculturalidad de los pueblos y comunidades realizados</t>
  </si>
  <si>
    <t>(Número de apoyos entregados a proyectos/Total de apoyos programados)* 100</t>
  </si>
  <si>
    <t>Apoyos que faciliten el acceso a la justicia entregados</t>
  </si>
  <si>
    <t>Promover el acceso a la justicia de la población indígena y de pueblos y barrios originarios en la Ciudad de México.</t>
  </si>
  <si>
    <t>(Número de apoyos entregados a proyectos /Total de apoyos programados)*100</t>
  </si>
  <si>
    <t>Apoyos otorgados para situaciones emergentes</t>
  </si>
  <si>
    <t>Apoyar a la población indígena en situaciones emergentes que vulneran sus derechos y/o los pongan en situaciones de riesgo</t>
  </si>
  <si>
    <t>(Número de apoyos entregados/Total de apoyos programados)*100</t>
  </si>
  <si>
    <t>Apoyos otorgados para  la atención de la niñez y juventud</t>
  </si>
  <si>
    <t>Promover el desarrollo integral de la niñez y juventud de la población objetivo</t>
  </si>
  <si>
    <t>(Número de apoyos entregados a proyectos /Total de apoyos programados)* 100</t>
  </si>
  <si>
    <t xml:space="preserve">Porcentaje de proyectos de personas productoras que recibieron ayudas </t>
  </si>
  <si>
    <t>Contribuir a la realización y/o participación de personas productoras en ferias y exposiciones que fomenten las tradiciones y los cultivos nativos de la zona rural de la Ciudad de México</t>
  </si>
  <si>
    <t>La población rural del Distrito Federal, cuenta con acceso a ayudas para participar en ferias y/o exposiciones que fomenten la conservación de tradiciones y los cultivos nativos de la zona rural en la Ciudad de México</t>
  </si>
  <si>
    <t>(Número de ayudas entregadas/Número de ayudas aprobadas)*100</t>
  </si>
  <si>
    <t xml:space="preserve">Población candidata a recibir ayudas </t>
  </si>
  <si>
    <t>Porcentaje de proyectos susceptibles de ayudas</t>
  </si>
  <si>
    <t xml:space="preserve">Porcentaje de personas productoras que recibieron ayudas </t>
  </si>
  <si>
    <t xml:space="preserve">Contribuir al consumo de agroalimentos producidos en la Ciudad de México </t>
  </si>
  <si>
    <t>(Total de solicitudes aprobadas/ Total de solicitudes recepcionadas)*100</t>
  </si>
  <si>
    <t>Promedio de productores beneficiados por evento</t>
  </si>
  <si>
    <t>Las personas productoras de la zona rural en la Ciudad de México cuentan con espacios para la promoción de sus productos sin intermediarios.</t>
  </si>
  <si>
    <t>(Número de aproductores participantes/Número de consume local realizados)</t>
  </si>
  <si>
    <t>Promedio</t>
  </si>
  <si>
    <t>Porcentaje de productores seleccionados que participaron en consume local</t>
  </si>
  <si>
    <t>(Número de productores participantes en Consume local/Número de productores con solicitud aprobada)</t>
  </si>
  <si>
    <t>PROGRAMA PRESUPUESTARIO:   (3) S030 Desarrollo Agropecuario y Rural</t>
  </si>
  <si>
    <t xml:space="preserve">
                         ACCIONES PARA FORTALECER LA INFRAESTRUCTURA HIDROAGRÍCOLA</t>
  </si>
  <si>
    <t>71.6
28.3</t>
  </si>
  <si>
    <t>Actividades:</t>
  </si>
  <si>
    <t>16%
90.7%</t>
  </si>
  <si>
    <t>Contribuir a la comercialización de los productos generados por las personas productoras de la zona rural en la Ciudad de México</t>
  </si>
  <si>
    <t>La población rural del Distrito Federal, cuenta con acceso a ayudas para proyectos mercadológicos como empaques, generación de marcas y/o etiquetas</t>
  </si>
  <si>
    <t>FOMENTO AL DESARROLLO DE LAS ACTIVIDADES AGROPECUARIAS Y AGROINDUSTRIAS</t>
  </si>
  <si>
    <t>GC</t>
  </si>
  <si>
    <t>ADICIÓN LÍQUIDA DE RECURSOS CON LA FINALIDAD DE QUE LA SEDEREC PUEDA DAR CUMPLIMIENTO A LOS COMPROMISOS INSTITUCIONALES MEDIANTE EL OTORGAMIENTO DE AYUDAS A LA POBLACIÓN RURAL DE LA CIUDAD DE MÉXICO. DICHA ADICIÓN REPRESENTA UN INCREMENTO EN LAS METAS COMPROMETIDAS EN 337 AYUDAS, RESPECTO DE LAS SEÑALADAS EN EL PROGRAMA OPERATIVO ANUAL 2017 A ESTA ÁREA FUNCIONAL</t>
  </si>
  <si>
    <t>ACCIONES ENCAMINADAS A LA ORGANIZACIÓN, CAPACITACIÓN Y PROMOTORES DE FOMENTO AGROPECUARIO.</t>
  </si>
  <si>
    <t xml:space="preserve">ADICIÓN COMPENSADA PARA LA REALIZACIÓN DE LOS SIGUIENTES PROYECTOS: 
1.- PROMOVER LA CREACIÓN DE INVERNADEROS ENTRE LAS Y LOS JÓVENES COMO UNA ALTERNATIVA PARA PODER TENER UNA MEJOR ALIMENTACIÓN Y AUTOEMPLEO COMO FUENTE DE INGRESOS, EN LAS DELEGACIONES: TLALPAN, XOCHIMILCO, ÁLVARO OBREGÓN Y MAGDALENA CONTRERAS, BENEFICIANDO A 260 JÓVENES, A TRAVÉS DE UNA ASOCIACIÓN SIN FINES DE LUCRO. 
2.- CAPACITAR A LOS PRODUCTORES AGRÍCOLAS, EN EL MANEJO Y CULTIVO DE HORTALIZAS, ELEVANDO LA CALIDAD DE LOS PRODUCTOS CON TÉCNICAS QUE FAVOREZCAN LA FERTILIDAD DE LAS TIERRAS, EN LAS DELEGACIONES MIPA ALTA Y TLÁHUAC, BENEFICIANDO A 250 PRODUCTORES, A TRAVÉS DE UNA ASOCIACIÓN SIN FINES DE LUCRO.
3. PROPORCIONAR UN CONJUNTO DE ELEMENTOS BÁSICOS INDISPENSABLES, CON EL PROPÓSITO DE MEJORAR LAS CONDICIONES DE INFRAESTRUCTURA FÍSICA Y DE MANEJO PARA LA CRIANZA DE GALLINAS DE POSTURA, EN LAS DELEGACIONES: TLÁHUAC Y MILPA ALTA, BENEFICIANDO A 200 PRODUCTORES A TRAVÉS DE UNA ASOCIACIÓN SIN FINES DE LUCRO. 
4.- GENERAR UN PROCESO DE ENSEÑANZA-APRENDIZAJE EN EL QUE SE INVOLUCREN PRODUCTORES DE AMARANTO, MEDIANTE EL FORTALECIMIENTO EN LAS DIFERENTES FASES DE LA CADENA PRODUCTIVA, EN LA DELEGACIÓN XOCHIMILCO, BENEFICIANDO A 300 PRODUCTORES, A TRAVÉS DE UNA ASOCIACIÓN SIN FINES DE LUCRO 
5.IMPULSAR LA PRODUCCIÓN DEL CULTIVO DE NOPAL Y ATRAVÉS DE UN PROGRAMA DE CAPACITACIÓN CON BUENAS Y MEJORES PRÁCTICAS QUE CONSOLIDE PROCESOS DE APRENDIZAJE PARA UN FORTALECIMIENTO DE LA CADENA DE PRDOUCCIÓN EN LA DELEGACIÓN MILPA ALTA, BENENEFICIANDO A 300 PRODUCTORES A TRAVÉS DE UNA ASOCIACIÓN SIN FINES DE LUCRO. </t>
  </si>
  <si>
    <t>ACCIONES ENCAMINADAS AL ACCESO A LA JUSTICIA CON EQUIDAD SOCIAL Y DERECHOS HUMANOS PARA LOS PUEBLOS INDÍGENAS</t>
  </si>
  <si>
    <t>ADICIÓN COMPENSADA PARA LA REALIZACIÓN DE LOS SIGUIENTES PROYECTOS: 
1-CONTRIBUIR MEDIANTE JORNADAS DE APOYO A LA VIVIENDA MEDIANTE LA ENTREGA DE MATERIALES Y BIENES BÁSICOS A LA COBERTURA DE NECESIDADES PRIMARIAS DE LA POBLACIÓN QUE VIVE EN CONDICIONES DE MARGINACIÓN Y QUE FORMA PARTE DE LOS PUEBLOS ORIGINARIOS, MEDIANTE APOYOS DIRECTOS EN MATERIA DE VIVIENDA EN LA DELEGACIÓN IZTAPALAPA, BENEFICIANDO A 265 PERSONAS A TRAVÉS DE UNA ASOCIACIÓN SIN FINES DE LUCRO. 
2.-DAR SOLUCIONES DE FONDO A LAS DEMANDAS DE LAS COMUNIDADES INDÍGENAS HABITANTES DE LAS ZONAS MÁS MARGINADAS, CONTRIBUYENDO A DISMINUIR ALGUNOS DE LOS EFECTOS MÁS DRAMÁTICOS QUE CONLLEVA LA DESIGUALDAD SOCIAL Y REFORZAR LAS TENDENCIAS DISTRIBUTIVAS PROPIAS DEL PROYECTO PARA MEJORAR LOS PROBLEMAS BÁSICOS QUE CARECEN LAS CICIENDAS COMO: AGUA POTABLE, DRENAJE Y EQUIPOS ADECUADOS PARA EL ABASTO DE LOS SERVICIOS Y GAS, ENTRE OTROS. ESTOS APOYOS SE OTRGARON EN LA DELEGACIÓN TLALPAN  BENEFICIANDO A 270 PERSONAS A TRAVÉS DE UNA ASOCIACIÓN SIN FINES DE LUCRO</t>
  </si>
  <si>
    <t>AYUDAS INTEGRALES A LA PRODUCCIÓN RURAL</t>
  </si>
  <si>
    <t xml:space="preserve">ADICIÓN COMPENSADA PARA EL CUMPLIMIENTO DE LOS SIGUIENTES OBJETIVOS: 
REALIZACIÓN DE UN EVENTO PARA PROMOVER Y DIFUNDIR ENTRE LA POBLACIÓN INDÍGENA LA CONSTITUCIÓN POLÍTICA DE LA CIDUAD DE MÉXICO.
INFORMAR A LA POBLACIÓN INDÍGENA Y COMUNIDADES ÉTNICAS QUE HABITAN EN LA CIUDAD DE MÉXICO, SOBRE LOS DERECHOS HUMANOS DE ESTE SECTOR DE LA POBLACIÓN, ASÍ COMO DENUNCIAR PRÁCTICAS DISCRIMINATORIAS POR LOS SERVIDORES PÚBLICOS O DEPENDENCIA, EN BENEFICIO DE 250 PERSONAS ASISTENTES AL EVENTO </t>
  </si>
  <si>
    <t>FONDO DE APOYO A MIGRANTES</t>
  </si>
  <si>
    <t>5MC73</t>
  </si>
  <si>
    <t xml:space="preserve">ADICIÓN LÍQUIDA PARA REGISTRAR LA APORTACIÓN FEDERAL PARA LA OPERACIÓN DEL FONDO DE APOYO A MIGRANTES 2017, LOS CUALES TIENEN CARÁCTER DE SUBSIDIO FEDERAL Y SE DESTINARÁN A ACTIVIDADES QUE FOMENTEN EL AUTOEMPLEO, ASÍ COMO ACCIONES QUE APOYEN A LOS TRABAJADORES MIGRANTES EN RETORNO Y A LAS FAMILIAS QUE RECIBEN REMESAS. </t>
  </si>
  <si>
    <t>5Q145</t>
  </si>
  <si>
    <t>GI</t>
  </si>
  <si>
    <t xml:space="preserve">ADICIÓN LÍQUIDA A EFECTO DE DESTINAR RECURSOS PARA LA ADQUISICIÓN DE UN ELEVADOR (PERSONAL), DERIVADO DEL PROYECTO DE INVERSIÓN NO. A.3501.7001, AUTORIZADO POR LA SECRETARÍA DE FINANZAS, RELATIVO AL "EQUIPAMIENTO DEL CENTRO DE LA INTERCULTURALIDAD DE LA CIUDAD DE MÉXICO", EL CUAL SERÁ INSTALADO EN EL DENOMINADO CENTRO DE INTERCULTURALIDAD DE LA CIUDAD DE MÉXICO </t>
  </si>
  <si>
    <t>ATENCIÓN A LA INFANCIA Y ADOLESCENCIA INDÍGENA</t>
  </si>
  <si>
    <t>ADICIÓN LÍQUIDA DE RECURSOS PROVENIENTES DEL FIDEICOMISO EDUACIÓN GARANTIZADA (FIDEGAR),  PARA QUE LA SEDEREC PUEDA CONCRETAR ACCIONES QUE LE PERMITAN A LA POBLACIÓN ESTUDIANTIL INDÍGENA DE LA CIUDAD DE MÉXICO EN SU INGRESO, PERMANENCIA Y EGRESO DEL NIVEL BÁSICO EN ESCUELAS DE LA CIUDAD DE MÉXICO, A TRAVÉS DE AYUDAS, SERVICIOS O EN ESPECIE  (ASESORÍAS ACADÉMICAS, CAPACITACIONES Y TALLERES EDUCATIVOS)</t>
  </si>
  <si>
    <t xml:space="preserve">ADICIÓN LÍQUIDA CON EL FIN DE LLEVAR A CABO UN FORO INTERNACIONAL SOBRE DERECHOS INDÍGENAS EN EL MARCO DE LA RECIÉN APROBADA CONSTITUCIÓN POLÍTICA DE LA CIUDAD DE MÉXICO. ESTE FORO  SERVIRÁ PARA EL DESARROLLO DE NUEVAS POLÍTICAS PÚBLICAS BASADAS EN EL EJERCICIO DE LOS  DERECHOS INDÍGENAS(DI). </t>
  </si>
  <si>
    <t>5B173</t>
  </si>
  <si>
    <t>ADICIÓN LÍQUIDA PARA EL REGISTRO DE RECURSOS FEDERALES PROVENIENTES DE LA SAGARPA, EN SEGUIMIENTO AL CONVENIO DE COORDINACIÓN PARA EL DESARROLLO RURAL SUSTENTABLE, ASÍ COMO AGROPECUARIO, ACUÍCOLA Y PESQUERO 2017,  EN SU COMPONENTE: "ATENCIÓN A SINIESTROS AGROPECUARIOS".</t>
  </si>
  <si>
    <t>5I573</t>
  </si>
  <si>
    <t xml:space="preserve">ADICIÓN LÍQUIDA A EFECTO DE REGISTRAR LA APORTACIÓN FEDERAL DEL CONVENIO DE COORDINACIÓN MARCO QUE CELEBRAN POR UNA PARTE EL EJECUTIVO FEDERAL POR CONDUCTO DE LA SEMARNAT, A TRAVÉS DE LA CONAGUA Y CON EL GDF, CON EL OBJETO DE CONJUNTAR RECURSOS Y FORMALIZAR ACCIONES EN MATERIA DE INFRAESTRUCTURA HIDROAGRÍCOLA, DE AGUA POTABLE, ALCANTARILLADO Y SANEAMIENTO, ASÍ COMO DE CULTURA DEL AGUA, PARA FOMENTAR EL DESARROLLO REGIONAL EN LA ENTIDAD. </t>
  </si>
  <si>
    <t xml:space="preserve">ADICIÓN LÍQUIDA DE RECURSOS A EFECTO DE APOYAR A LOS 300 PRODUCTORES AGRÍCOLAS AFECTADOS POR LAS CONTINGENCIAS CLIMATOLÓGICAS, QUE PERMITA ENTREGAR APROXIMADAMENTE UN MONTO DE 63,333.33 PESOS A CADA PRODUCTOR AFECTADO. </t>
  </si>
  <si>
    <t>Afectación 12730</t>
  </si>
  <si>
    <t>GESTIÓN INTEGRAL DE RIESGOS EN MATERIA DE PROTECCIÓN CIVIL</t>
  </si>
  <si>
    <t>ADICIÓN LÍQUIDA DE RECURSOS PARA REALIZAR ACCIONES TENDIENTES A CUBRIR LAS NECESIDADES BÁSICAS PARA LA PROTECCIÓN DE LA VIDA, LA SALUD Y LA INTEGRIDAD FÍSICA DE LA POBLACIÓN AFECTADA POR LA EMERGENCIA SÍSMICA OCURRIDA EL PASADO 19 DE SEPTIEMBRE 2017</t>
  </si>
  <si>
    <t>Afectación 17122</t>
  </si>
  <si>
    <t>ADICIÓN LÍQUIDA DE RECURSOS PARA DESTINARLOS A ACCIONES TENDIENTES A DIFUNDIR ENTRE LA POBLACIÓN INDÍGENA SUS DERECHOS, CON EL PROPÓSITO DE QUE PUEDAN EJERCERLOS Y HACERLOS VALER, ADQUIRIENDO ASÍ MEJORES OPORTUNIDADES DE VIDA Y DE DESARROLLO</t>
  </si>
  <si>
    <t>PROGRAMA DE PROMOCIÓN Y FOMENTO DE LA COMERCIALIZACIÓN
S032</t>
  </si>
  <si>
    <t>31 DE ENERO DEL 2017</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</si>
  <si>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</si>
  <si>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</si>
  <si>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Ayuda 
Evento</t>
  </si>
  <si>
    <t>PROGRAMA DE DESARROLLO AGROPECUARIO Y RURAL
S030</t>
  </si>
  <si>
    <t xml:space="preserve">Del 1 de enero al 31 de Diciembre de 2017 </t>
  </si>
  <si>
    <t xml:space="preserve">a).- Se atendió a población indígena brindándoles 163 asesorías jurídicas a 18 mujeres y 55 hombres de las etnias popolaco, mazahua, 
náhuatl, tzeltal, mixteco, triqui y chontal, la temática de las asesorías se encontraban enmarcadas en materia penal, civil, laboral, familiar, administrativo y penitenciario.
b).- Se brindaron 94 acompañamientos a 52 mujeres y 42 hombres.
c).- Se realizó la revisión de 233 expedientes, de los cuales 32 correspondían a mujeres y 201 a hombres. 
d).- Se realizaron actividades de formación, difusión y monitoreo del programa social
Se apoyaron 5 proyectos para brindar talleres con perspectiva de derechos humanos para comunidad indigena en predios y en los distintos centros de reclusion de la Cidad de México.                                                                                                                                                                                 
e).- Se beneficiaron 5 proyectos de la actividad Acceso a la Justicia y Derechos Indígenas, para desarrollar talleres a favor de la población indígena:                                                                                                                                                       
     * Taller "Preservando la lengua" para personas de la comunidad indígena privada de su lbertad en los diferentes centros de reclusión de la CDMX. Se impartió en el Reclusorio Preventivo Varonil Oriente con un total de 32 asistententes, actualmente se imparte en el reclusorio norte y sur.
     * Taller  "Asertividad, como lograr que te digan que si y saber decir no" impartido en el Auditorio de la SEDEREC para población indígena atendiendo a 153 mujeres. 
     * Taller  "Escuela para padres" impartido en el auditorio de la SEDEREC atendiendo a la población objetivo 51 personas.
     * Taller  "Contención emocional" dirigido a familias de origen indígena.
     * Taller  "El valor de nuestros derechos"
f) Apoyo y seguimiento a las designaciones de intérpretes realizadas a las dependencias solicitantes del mes de enero a diciembre de 2017.
g) Del mes de enero a diciembre de 2017, se atendieron 275 solicitudes de interpretación y/o traducción en las siguientes lenguas: amuzgo, chinanteco, huichol, maya, mazahua, mazateco, mixe, mixteco, náhuatl, otomí, tarahumara/ralamuli, totonaco, triqui, tzeltal, tzotzil y zapoteco, ademas de haber brindado atenciones en lenguaje de señas mexicano y en el idioma chino mandarin. Los ámbitos de las asistencias son los siguientes: civil, cultural, educativo, familiar, institucional, penal, salud, social y sociocultural.
h) De las 275 asistencias 152 fueron atendidas por 34 mujeres intérpretes y 123 por 33 hombres intérpretes.
i) De las 275 asistencias brindadas suman un total de 780 horas de interpretación oral y 276 cuartillas de traducción escrita.      </t>
  </si>
  <si>
    <r>
      <t xml:space="preserve">Acciones Realizadas con gasto corriente: </t>
    </r>
    <r>
      <rPr>
        <sz val="9"/>
        <rFont val="Gotham Rounded Book"/>
        <family val="3"/>
      </rPr>
      <t>a)Se recibieron dos solicitudes de acceso mediante proyecto para la atención a población infantil y adolescente indígena, se realizó la revisión y evaluación de éstos para el ejercicio fiscal 2017.
b)Se dictaminaron y aprobaron dos proyectos para la atención a población infantil y adolescente indígena
c)En el mes del Trato igualitario se realizó un foro y exposición fotográfica denominado “Hagamos un pacto… por el trato igualitario” el día 24 de Octubre del año en curso, en el Museo Nacional de las Culturas. Con el objetivo de brindar a las niñas, niños, jóvenes y adultos herramientas para fomentar el respeto a la igualdad en todos los ámbitos, con la asistencia de 87 niñas, niños, jóvenes y adultos de las comunidades mazahua, mixteco, triqui, otomí, náhuatl y purépecha de las delegaciones Cuauhtémoc y Gustavo A. Madero.
d)Con motivo a las festividades de Día de muertos, el día 7 de noviembre del año en curso se llevó a cabo el evento denominado “Las tradiciones viven recordando a quien muere” con dos presentaciones artísticas, la primera por parte del grupo “Tiquimichis” con una obra de teatro y  tres leyendas de la delegación Milpa Alta y Tláhuac; el segundo grupo “Mimoso” presentó la obra Antes muerta que ser gringa. Se contó con la asistencia de 108 personas de las comunidades mixteco, mazahua, mixe, otomí, náhuatl y triqui, de las delegaciones Iztapalapa, Cuauhtémoc y Gustavo A. Madero.
e)En conmemoración al día de la paz se efectuó el evento denominado “El arte de la paz” el día 21 de noviembre del año en curso realizando cuatro actividades lúdicas simultáneamente con enfoque educativo de educación para la paz: La primera actividad “Plasmando la paz en cerámica” en la cual las niñas y niños pintaron sobre cerámica la importancia de paz en sus comunidades, la segunda actividad “Papalotes” formando equipos para realizar un papalote con el objetivo de profundizar y expandir la información; además, conocer la importancia que ha tenido el papalote a través de los años, no sólo en un ámbito histórico, sino social, científico y cultural, la tercera actividad papiroflexia con el objetivo de generar sana convivencia entre los asistentes y la cuarta pinta mascara con el objetivo de recreación en infantes, adolescentes y adultos, se obtuvo la participación de 114 personas de las comunidades mazahua, náhuatl, mixteco y otomí de las delegaciones Iztapalapa y Cuauhtémoc.
f)Se han realizado entrenamientos de fútbol con niñas, niños y jóvenes de comunidades indígenas; como resultado de los entrenamientos se efectuaron dos encuentros deportivos; el primero se realizó el 27 de octubre del presente año, donde participaron las selecciones representativas del Instituto de la Juventud, Presa Si y comunidad indígena coordinada por la SEDEREC, con la participación de 80 jóvenes; el segundo encuentro se realizó el sábado 9 de diciembre que llevo el nombre “Encuentro deportivo y sana convivencia” en el Deportivo Huayamilpas donde participó las selecciones femenil y varonil de la Delegación Coyoacán, Milpa Alta y comunidad indígena de SEDEREC, así como las fuerzas básicas femenil del Toluca y el equipo varonil del INJUVE. En dichos encuentros participaron 63 niñas y 65 niños y jóvenes, destacando la participación de personas de pueblos originarios y comunidades indígenas.
g)Los días 17 de noviembre y 8 de diciembre del año en curso se efectuó el taller “Brillas como las estrellas”, en el Centro Femenil de Readaptación Social Santa Martha Acatitla y Tepepan, con la asistencia de 86 mujeres privadas de su libertad. Se realizaron diversas actividades lúdicas enfocadas al tema “Autoestima”, con el objetivo Incentivar y reforzar la autoestima, resaltando aspectos positivos de las participantes, generando mayor confianza en su persona e incentivarlas a mejorar sus relaciones personales.
h)El tercer “foro infantil y Juvenil de comunidades indígenas de la CDMX: día de los derechos humanos” se realizó en conmemoración al “Día de los derechos humanos” el día 14 de diciembre de 2017 con el fin de reflexionar y debatir en torno al tema sobre sus derechos, donde participaron 96, niñas, niños, jóvenes, adultos madres y padres de familia de las comunidades: mazahua, otomí, triqui y náhuatl.
i)Por motivo de las fiestas decembrinas se realizó el evento “Tradiciones llenas de magia” en el Teatro del Pueblo, donde se representó una pastorela a cargo del grupo “Los Tequimichis”, al término de la actividad los asistentes degustaron de ponche y bocadillos. A dicha celebración asistieron 520 niñas, niños, jóvenes, adultos, madres y padres de familia de las etnias: mazahua, otomí, triqui, náhuatl, nam, mixteco y zapoteco, así como de pueblos originarios de la delegación Milpa Alta, curanderos, médicos tradicionales y mujeres emprendedoras.
j)Se realizo la entrega de 485 ayudas sociales del lineamiento "PERMANENCIA ESCOLAR INDÍGENA INFANTIL Y ADOLESCENTE"
Tercer trimestre (julio-septiembre)                                                                                                                                                                                                                                                                                                                                                                                                                                                                                                                    a) Se recibieron dos solicitudes de acceso mediante proyecto para la atención a población infantil y adolescente indígena, se llevó a cabo la evaluación de éstos para el ejercicio fiscal 2017.
b) Se relizó la revisión de los 741 expedientes ordenandolos para crear la base de datos con respecto a la solicitud, y así tenerla lista para su proxima dictaminación; se ratificó la pertenencia étnica del solicitante por medio de una entrevista presencial.</t>
    </r>
  </si>
  <si>
    <t>487</t>
  </si>
  <si>
    <t>116</t>
  </si>
  <si>
    <t xml:space="preserve">El 10 de septiembre se llevó a cabo la fiesta del pueblo de San Nicolás Totolapan, que consistió en una exposición de trajes de charrería en la sala de usos múltiples de la Comisaría Ejidal. Asistieron 800 personas.
Derivado del proyecto “Asociación de Charros el Encino”, el día 16 de septiembre se llevó a cabo un desfile en el centro del pueblo de San Miguel Topilejo, posteriormente se exhibió una charreada en el rancho “El Encino”, dónde presentaron los trajes de charro adquiridos. Asistieron 800 personas.
El 19 de septiembre fue presentado el proyecto “Fuegos Pirotécnicos en la Festividad del Santo Patrono Sr. San Mateo Apóstol”, en dónde se presentó la portada y quema de pirotecnia. Se tuvo una afluencia de 800 personas. 
De igual manera, el día 14 de octubre en el pueblo de  Santiago Acahualtepec, Iztapalapa; fue presentado el proyecto “Trajes para charra” que consistió en la exhibición de los trajes de charra para la comparsa de carnaval en el marco de la celebración del pueblo. Se tuvo una audiencia de 4 mil personas.
Como parte del proyecto “Tras las Huellas de la Malinalli” (la llorona de Azcapotzalco), del 20 de octubre al 7 de noviembre se realizaron 12 funciones en los pueblos de San Mateo Xaltelolco, San Pedro Xalpa, San Lucas Atenco, San Miguel Amantla, el Rosario, Santa Catarina, San Juan Tlihuaca, Santa Lucia y Santiago Ahuizotla; contando con la afluencia de 1,000 personas.
Del 27 de octubre al 1° de noviembre se realizó el festival “Derechos, Identidad y Cultura” en el pueblo de San Juan de Aragón, el cual contó con una audiencia de 1,000 personas.
En el marco de la celebración del día de muertos, del 24 de octubre al 9 de noviembre se llevó a cabo en el Museo Nacional de las Culturas Populares, la “Fiesta de los muertos CDMX”. Tal festividad contó con la participación de más de 40 pueblos originarios, mismos que presentaron exposiciones de ofrendas, expo venta gastronómica artesanal, danzas, teatro, comparsas, talleres y presentaciones editoriales. Asistieron alrededor de 30 mil visitantes, entre el turismo nacional y el extranjero; rebasando con ello el record de asistencia al recinto.
Del 29 de octubre  al 04  de noviembre se llevó a cabo el festival chinampero de los muertos en la zona chinampera del Lago de los Reyes Aztecas de San Pedro Tláhuac, se presentó la obra de Teatro La Llorona, ofrendas, exposición de cartonería y recorridos en trajinera. Se contó con  la asistencia de 6 mil personas al evento.
Del 29 de octubre al 05 de Noviembre se llevó a cabo la exposición del proyecto “Representación del Día de Muertos en el Pueblo de Santiago Zapotitlán en la delegación Tláhuac en cartonería por medio de una exposición itinerante.” Esta exposición por ser itinerante, estuvo acompañada de cuatro talleres de máscaras de cartonería para 200 niños. Se presentó en el festival de día de muertos en la chinampería de San Pedro Tláhuac, en la feria del Pulque de San Francisco Tlaltenco y otra exposición en el Museo Nacional de Culturas Populares que fue apreciada por alrededor de 5 mil personas.
El 14 de noviembre se realizó el ceremonial del encendido del  fuego Nuevo en el cerro de la estrella de Iztapalapa, como parte del proyecto “Fuego Nuevo hacia el 2027, preservando y difundiendo la tradición del ceremonial del fuego nuevo”, en el cual se realizaron talleres para niños. Se contó con la participación de 800 personas.
El 24 de noviembre se presentaron los instrumentos adquiridos a través del proyecto “Banda de música de viento de San Agustín de las Cuevas, Tlalpan Centro”. Durante el periodo de noviembre a diciembre se realizaron 8 presentaciones en: Chimalcoyoc, San Andrés Totoltepec, Museo Nacional de Culturas Populares, fiesta de la Guadalupe y Posadas de los Barrios de Tlalpan. Tuvieron a 1500 personas de público asistente.  Se realizó la presentación de la Revista Crisol Mágico n. 21 “Mitos, tradiciones y leyendas de los pueblos originarios”, entre octubre y noviembre se hicieron siete presentaciones con la participación de 500 personas. Adicionalmente, el número 22  con título “Conservación  de las Chinampas” de esta revista, se presentará el jueves 28 de diciembre en San Pedro Atocpan y se prevén cinco presentaciones más.
Los días 6 de noviembre, así como 11 y 17 de diciembre se presentó el grupo de danza infantil mexica, apoyado a través del proyecto “Paso a paso transmito mi tradición”; en una secundaria, primaria y la plaza pública del pueblo San Luis Tlaxialtemalco. 
El 1° de diciembre se presentó el proyecto de rescate de danzas del pueblo de San Antonio Tecómitl impulsado por un colectivo de jóvenes del pueblo, a la presentación acudieron más de 300 personas.
El 10 de diciembre se presentará la feria del pulque en el pueblo de San Francisco Tlaltenco, en Tláhuac, con la participación de tlachiqueros del pueblo.
</t>
  </si>
  <si>
    <r>
      <t xml:space="preserve">Acciones Realizadas: </t>
    </r>
    <r>
      <rPr>
        <sz val="9"/>
        <rFont val="Gotham Rounded Book"/>
        <family val="3"/>
      </rPr>
      <t xml:space="preserve">Durante el año se realizaron 34 Jornadas de Medicina Tradicional en donde se ofrecieron servicios de masaje, armonizaciones, atención a eferemedades de filiación cultural como son,  la curada de susto, empacho, tronada de angina, levantamiento de mollera y diversos tratamientos con herbolaria,  una jornada para jovenes del proyecto "Glorias del deporte, escuela de vida"  en las cuales se  atendió   a  2422 mujeres y 932 hombres con un total de 3354 personas en las Delegaciones : Milpa Alta, Gustavo A. Madero, Cuahutémoc, Atzcapotzalco, Iztapalapa, Tlalpan, Xochimilco,Venustiano Carranza, Coyoacán, Magdalena Contreras, Tlalpan, Tláhuac. Se realizaron 7 jornadas infantiles atendiendo a 560 niñas y niños en las Delegaciones : Coyoacán, Xochimilco, Magdalena Contreras, Cuauhtémoc, y Venustiano Carranza y una en la Procuraduría General de Justicia, además de un Festival Infantil de Herbolaria y Medicina Tradicional  que tuvo como principal  objetivo difuindir los usos y beneficios de la herbolaria y la medicina tradicional en donde acudieron 70 niñas y niños y 85 adultos , se realizó también un campamento y sesión de temazcal a jóvenes de comunidades indígenas en donde acudieron 21 jóvenes de comunidades triqui, mazahua, mixteco, y otomí en la delegación Cuajimalpa. Se acudieron  con  20 Jornadas de medicina tradicional en  Ferias de servicios y jornadas de Tú Ciudad te Requiere, en las delegaciones Álvaro Obregón, Cuauhtémoc (Plaza Tlaxcoaque) Milpa Alta, Tlalpan, Magdalena Contreras, Miguel Hidalgo, Guastavo A Madero, Iztapalapa, atendiendo a 3,079 personas de las cuales 2296 fueron mujeres y 7823 hombres , con servicios de armonización, masajes tradicionales,curadas de susto, empacho, tronada de angina, levantamiento de mollera. Una Feria Consume Local realizada en la explanada del Zócalo  en donde se atendieron a 1330 pérsonas 978 mujeres y 352 hombres, acudieron también 20 Transformadores de plantas medicinales y en donde se estimaron ventas del 80 %. Se impartieron 23  Talleres de Medicina Tradicional  como: Taller de Masajes Tradicionales, Taller de Ventosas,  Taller para enseñanza y uso de Temazcal, Taller de Elaboración de Productos Herbolarios, Taller de Botiquín Ginecológico llevado a cabo en el reclusorio femenil de Santa Martha Acatitla, , Taller de Enseñanza del Idioma Náhuatl, Taller de productos herbolarios impartido en la  Subsecretaría del Sistema Penitenciario, Taller de "Liderazgo Femenino" en el Sistema Penitenciario de Santa Martha Acatitla y Talleres para niños como: En busca de mi planta medicinal, Transformandome en  planta, Botiquín natural, Los juegos de Abuelo, Danza Prehispánica, Temazcal interactivo.,  impartidos a  626 personas en las delegaciones : Cuauhtémoc, Iztapalapa, Xochimilco, Gustavo A Madero, Iztacalco, Coyoacán, Miguel Hidalgo, Magdalena Contreras. Se llevó a cabo también  el Diplomado de Medicina Tradicional para 34   Curanderos,  el cual busca fortalecer a los participantes para que dentifiquen los tópicos más relevantes de la medicina tradicional, las bases científicas de las plantas medicinales y sobre la  partería en México en sus diferentes modalidades y su aplicaclión en el parto el lcual finaliza el 22 de diciembre 2017, también se llevó a cabo la Capacitación para productores y transformadores de plantas medicinales  capacitandolos en buenas prácticas de manufactura y de control de calidad se tiene proyectado finalizar la segunda semana de enero y una Capacitación  para productores de plantas medicinales  el cual tuvo como obejtivo identificar el funcionamiento de los eslabones  de la cadena productiva para la creación de una Red de Productores  de la SEDEREC  la cual ya fué finalizada,  Capacitación a productores de plantas medicinales para el cultivo de Té tochel y espinosilla en donde se capacitó a productores en la propagación de espinosilla y té apoyado en el ejercicio fiscal 2016. Dentro de los eventos a  conmemorar se tuvieron: el Día Internacional de la Medicina Tadicional en la Universidad Obrera con la participáción de 85 mujeres y 78 hombres,  Segundo Encuentro de Temazcales en el Huerto Roma en el que asistieron 184 mujeres y 116 hombres, Conmemoración de los Pueblos Indígenas Atención a apersonas de comunidad Triqui, Náhuatl, otomí y mazahua en la Delegación Cuautémoc con 20 mujeres y 5 hombres atendidos. Se ha iniciado con la  inauguración  de  4  Casas de Medicina Tradicional, además de haber brindado atención de medicina tradicional en las 34 casa de medicina  con un total de 12,000 personas de las cuales 7800 mujeres y 4200 hombres , se realizó la Clausura de la capacitación en cultivo y transformación de plantas medicinales en el reclusorio femenil de Santa Martha Acatitla apoyado en el ejercicio fiscal 2016, se participó en el evento "Cultivo de Plantas Medicinales y Farmacias Vivientes con la ponencia "Acciones que lleva a cabo la SEDEREC para dar apoyo a productores y transformadores de plantas medicinales en la Ciudad de México. Se realizaron 43 visitas de campo para la evaluación técnica de proyectos ingresados al programa para la Recuperación de la Medicina Tradicional  y Herbolaria en la Ciudad de México 16 para Producción de Plantas Medicinales 8 para Transformación  de plantas medicinales y 19 para habilitación y fortalecimiento  de casas de medicina tradicional en las delegaciones, Xochimilco, Milpa Alta, Tlalpan, Cuauhtémoc, Coyoacán, Álvaro Obregón, Iztapalapa, Gustavo A Madero, Magdalena Contreras .Para la Difusiónde la Medicina Tradicional se presentó el libro "Herbario  Remedio con Plantas Medicinales" en el Museo Nacional de Arte apoyado en el ejercicio 2016, en este año se apoyaron 5 proyectos para publicaciones , (aún no se cuentan con fechas para presentación  pero se espera tener los libros impresos  en diciembre ó inicios de enero ) Se tiene Proyectado una investigación  "Estudio etnobotánico enfocado a la identificiación de especcies medicinales prioritarias para la conservación y su inclusión en las cadenas de valor en la Ciudad de México", la lcual tiene como obejtivo identificar las especies silvestres con uso medicinal de mayor importancia  para las comunidades de las zonas rurales de la Ciudad de México.
</t>
    </r>
  </si>
  <si>
    <t>386</t>
  </si>
  <si>
    <t xml:space="preserve">En total se atendieron 362 solicitudes de situación emergente correspondientes a: 23 apoyos para para cirugía,  apoyo para medicamentos, tanque de oxígeno,   apoyo para placas y tornillos, tratamiento de quimioterapia, Pago de hospitalización, Medicamentos, Reintegro para gastos funerarios, Pago de operación quirúrgica,  Reintegro para gastos funerarios, Material quirúrgico, Medicamentos, Medicamentos, Pago de hospitalización, Pago de hospitalización,  se apoyó para la compra de boleto para regresar a su lugar de origen a 12 personas, se realizo la entrega de 12 aparatos auditivos y 4 sillas de ruedas.
Se entregaron 339ayudas para lentes a personas pertenecientes de comunidades indigenas.
Se apoyaron a 14 proyectos para actividades económicas productivos, beneficiando a 42 personas de comunidad indígena y pueblos originarios.                                                                                                                                                                                                     
En total se atendieron 362 solicitudes de situación emergente correspondientes a: 23 apoyos para para cirugía,  apoyo para medicamentos, tanque de oxígeno,   apoyo para placas y tornillos, tratamiento de quimioterapia, Pago de hospitalización, Medicamentos, Reintegro para gastos funerarios, Pago de operación quirúrgica,  Reintegro para gastos funerarios, Material quirúrgico, Medicamentos, Medicamentos, Pago de hospitalización, Pago de hospitalización,  se apoyó para la compra de boleto para regresar a su lugar de origen a 12 personas, se realizo la entrega de 12 aparatos auditivos y 4 sillas de ruedas.
Se entregaron 339ayudas para lentes a personas pertenecientes de comunidades indigenas.
Se apoyaron a 14 proyectos para actividades económicas productivos, beneficiando a 42 personas de comunidad indígena y pueblos originarios.                                                                                                                                                                                                     
</t>
  </si>
  <si>
    <r>
      <t xml:space="preserve">Acciones Realizadas:    </t>
    </r>
    <r>
      <rPr>
        <sz val="9"/>
        <rFont val="Gotham Rounded Book"/>
        <family val="3"/>
      </rPr>
      <t xml:space="preserve">  a) Entrega de 3 apoyos económicos a beneficiarios y firma de compromiso de ejecución de la primer temporada de la convocatoria Producciones Radiofónicas para Radio Raices, 2017.
b) Trámite administrativo para el apoyo económico de los beneficiarios de la segunda temporada de la convocatoria Producciones Radiofónicas para Radio Raices, 2017.
c) Entrega de 17 apoyos económicos a beneficiarios y firma de compromiso de ejecución de la segunda temporada de la convocatoria Producciones Radiofónicas para Radio Raices, 2017.
d) Producción y transmisión de 15 programas radiofónicos a traves de la página http://radioraices.org/ Cabe señalar que éstos programas no reciben ayudas económicas por parte de SEDEREC.
e) Derivado de la firma de los compromisos de ejecución con los beneficiarios de la actividad “Fomento a las lenguas y culturas de comunidades indígenas y de distinto origen nacional”, se dio seguimiento y monitoreo a los siguientes proyectos:
          1.- La palabra, territorio común, el cual fomenta la lectura con la comunidad indígena triqui con una asistencia de 40 niñas y niños de esta comunidad; 
          2.- Taller de calado de madera y dibujo tradicional iraní en la Antigua Academia de San Carlos y el Museo Nacional de las Culturas del Mundo contando con una asistencia de 45 personas; 
          3.- Taller de danza folklórica para 30 niñas y niños de las comunidades indígenas triqui, otomí y mazahua y, 
          4.- Celebración tradicional triqui en donde se fomenta la convivencia de esta comunidad dentro de la CDMX a la cual asistieron 1400 personas. </t>
    </r>
  </si>
  <si>
    <t>a) El 09 de octubre se llevó a cabo reunión de trabajo con representantes de Grupo TARSA, S.A de C.V. con la finalidad de definir la entrega de constancias a mujeres de comunidades indígenas capacitadas en el tema de elaboración de prendas de vestir, así como definir la estrategia de la segunda emisión del curso denominado “Bordando la tradición en la sastrería”.
b) Se llevó a cabo la dictaminación de los proyectos: “Mi cuerpo, mis derechos”, “Fortalecimiento de liderazgo en mujeres indígenas, y originarias de la Ciudad e México” y “Derechos económicos y emprendimientos en la Ciudad de México”
c) Durante el mes de octubre se elaboraron y firmaron 49 compromisos de ejecución de las personas beneficiarias de la actividad “Apoyo para actividades productivas a grupos de mujeres de comunidades indígenas y de pueblos originarios”.                                                                                                                                                                                                                                                                                                                                                                              
d) A partir del 15 de octubre se inició el proceso de acompañamiento a las personas beneficiarias de la actividad “Apoyo para actividades productivas a grupos de mujeres de comunidades indígenas y de pueblos originarios”, logrando asesorar a 40 grupos de trabajo sobre la forma de comprobación del recurso recibido. Aunado a que entregaron informe de actividades y fianciero y se efectuó la apertura de 09 actividades productivas.
e) 17 de octubre en coordinación con directivos de Grupo TARSA, S.A de C.V., se hizo entrega de constancias a 10 mujeres de las comunidades indígenas náhuatl, purépecha y triqui que concluyeron su proceso de capacitación en la elaboración de prendas de vestir. Curso que tuvo una duración de un año.
f) Los días 17, 24 y 31 de octubre en instalaciones de la Casa de Cultura Romita, se efectuó el taller denominado “Mi comunidad libre de violencia (violencia en espacios públicos), se contó con la participación de 30 mujeres de las comunidades indígenas náhuatl, otomí, purépecha, tzeltal, y triqui, cuya finalidad fue brindar herramientas necesarias a mujeres de comunidades indígenas en la Ciudad de México, que permita el pleno conocimiento de sus derechos humanos, así como la identificación de los diferentes tipos de violencia que enfrentan en espacios públicos.
g) En coordinación con el Instituto de las Mujeres de la Ciudad de México, el 30 de octubre se llevó a cabo el taller “Prevención del cáncer de mama”, el cual contó con la participación de 67 personas pertenecientes a las comunidades indígenas mazahua, mazateco, tzeltal y de los pueblos originarios de Xochimilco y Milpa Alta. Asimismo, se hizo entrega de dípticos alusivos al tema.
h) Los días 23, 30 de noviembre y 01 de diciembre en el auditorio de la Dirección General de Educación Indígena se llevó a cabo el taller denominado “Viviendo una vida sin discriminación: haciendo valer mis derechos y los de mi comunidad”, donde participaron alrededor de 40 mujeres de las comunidades otomí, mazahua y triqui.
i) En el marco de los 16 días de activismo por la eliminación de la violencia contra la mujer, se llevó a cabo el taller “Caminando entre mujeres al cual asistieron 49 mujeres de comunidades indígenas otomí, náhuatl y mazahua.
j) Los días 25 de noviembre,  2, 9 y 16 de diciembre. se llevó a cabo el taller “Derechos económicos y emprendimientos productivos en la ciudad de México” donde participaron 26 personas de pueblos y comunidades indígenas habitantes de la Ciudad de México. mazahua, nahua, triqui, mixe, purépecha, wixarica, náhuatl y de los pueblos originarios san pedro mártir, santiago tepalcatlalpan, san pedro cuajimalpa, santo tomas ajusco, tetelpan, santa cruz meyehualco.
k) A partir del 21 de noviembre dio inicio la segunda emisión del taller “Bordando la Tradición de la Sastrería” con la asistencia de 10 mujeres de las comunidades indígenas triqui, purépecha, mazahua y náhuatl y un hombre de la comunidad indígena triqui.
l) A partir del 25 de noviembre dio inicio el taller “Mi cuerpo, mis derechos, prevención del embarazo no deseado en adolescentes de comunidades indígenas”, el cual permitirá elaborar un folleto y cápsulas radiofónicas de la importancia de prevención de embarazo no deseado en adolescentes, bajo la perspectiva cultural de comunidades indígenas, a la fecha se ha trabajado con 17 menores de edad de la comunidad triqui.
j) Asistencia a la Cuarta Sesión Ordinaria del Grupo para la Prevención  del Embarazo en Adolescentes de la Ciudad de México donde se presentó el curso en línea de inducción y sensibilización para personas servidoras públicas involucradas en el diseño e implementación de acciones del  GPEACDMX”,  a cargo de la Escuela de Administración Pública, se establecieron los objetivos y labores que iban a realizar subgrupos, la Sederec participará en el subgrupo 1  y 5</t>
  </si>
  <si>
    <t>a)  El 16 de octubre se realizó la entrega de 14 ayudas sociales a los beneficiarios del Programa de Turismo Alternativo y Patrimonial de la Ciudad de México, correspondientes a las actividades de “Mejoramiento en sitios de uso común”, “Comercialización”, “Fomento del Turismo social” y “Eventos y estrategias de difusión” por un monto total de $1,038,710.00 (Un millón setenta y ocho mil setecientos diez pesos 00/100 M.N). El evento se realizó en el Parque Ecoturístico San Nicolás Totolapan, ubicado en la delegación La Magdalena Contreras y se contó con la presencia de las personas beneficiarias, 6 mujeres y 8 hombres, originarios de las delegaciones  Tlalpan, La Magdalena Contreras, Milpa Alta, Tláhuac, Xochimilco y Gustavo A. Madero.
b)  El 19 de octubre se impartió el “Taller propedéutico para la aplicación de ayudas del Programa de Turismo Alternativo y Patrimonial de la Ciudad de México”, dirigido a los beneficiarios de la actividad de “Profesionalización”, a través del cual se les brindó orientación sobre los compromisos que adquieren, información sobre las formas de comprobación de la ayuda, capacitación para el establecimiento y ejecución del proyecto con el fin de garantizar su éxito, así como información sobre las fechas y sedes del Diplomado de Guías de Turistas Especializados en Turismo Orientado hacia la Naturaleza y el Taller para la Obtención del Distintivo “M” (Moderniza).  Se contó con la participación de 24 asistentes,  9 mujeres y 15 hombres de las delegaciones Xochimilco, Milpa Alta, Tlalpan, Cuajimalpa de Morelos, Iztapalapa, Tláhuac y Coyoacán.
c)  El día 25 de octubre se dio inicio al proceso de profesionalización “Plan de capacitación y consultoría para la implementación del distintivo M en empresas nuevas” el cual tiene por objetivo incrementar la competitividad de los procesos administrativos en empresas turísticas. Se contó con la participación de 8 personas, a 2 mujeres y 6 hombres de las delegaciones Xochimilco, Tlalpan y Tláhuac. El taller consta de 6 sesiones quincenales, motivo por el cual concluirá en enero de 2018.
d)  Del 6 al 10 de noviembre se llevó a cabo el primer módulo del Diplomado para la formación de guías de turistas especializados en turismo de naturaleza con actividad específica en interpretación ambiental de conformidad con la NOM-09-TUR-2002, se contó con la participación de 14 asistentes, 7 hombres y 7 mujeres, pertenecientes a las delegaciones Cuajimalpa de Morelos, Iztapalapa, Tláhuac, Coyoacán, Xochimilco, La Magdalena Contreras,  Tlalpan y Milpa Alta. El Diplomado consta de 6 módulos de 40 horas cada uno, por lo que de acuerdo a la programación realizada concluirá en febrero de 2018.
e)  Del 7 al 9 de noviembre se realizaron las visitas de supervisión a los proyectos apoyados en el ejercicio 2017 del programa dentro de las actividades de “Mejoramiento en Sitios de Uso Común”, “Comercialización” y “Eventos y Estrategias de Difusión”.
f)  El 15 de noviembre se llevo a cabo la segunda sesión del “Plan de capacitación y consultoría para la implementación del distintivo M en empresas nuevas”, en la cual se contó con la participación de las 8 personas beneficiarias.
g)  Del 20 al 24 de noviembre se realizó el segundo módulo del “Diplomado para la Formación de Guías de Turistas Especializados en Turismo de Naturaleza con actividad específica en Interpretación Ambiental”, se contó con la participación de las 16 personas beneficiarias.
h)  El 01 de diciembre del 2017 se realizó la tercera sesión del “Plan de capacitación y consultoría para la implementación del distintivo M en empresas nuevas”, en la cual se contó con la participación de las 8 personas beneficiarias en esta modalidad.
i)  Del 4 al 7 de diciembre del 2017 se llevó a cabo el tercer módulo del “Diplomado para la formación de guías de turistas especializados en turismo de naturaleza con actividad específica en interpretación ambiental” en las instalaciones de las cabañas Ajusco Xplor.
j)  El 08 de diciembre del 2017 se realizó la cuarta sesión del “Plan de capacitación y consultoría para la implementación del distintivo M en empresas nuevas” en las instalaciones del Parque Ecoturístico El General Zapata.
k)  El 13 de diciembre del 2017 se realizó la quinta sesión del “Plan de capacitación y consultoría para la implementación del distintivo M en empresas nuevas” impulsado como parte de las estrategias de profesionalización a las actividades que brindan los prestadores de servicios turísticos de la zona rural de la Ciudad de México.</t>
  </si>
  <si>
    <t>155</t>
  </si>
  <si>
    <t>A) La meta alcanzada fue del 103%  debido al núemro de personas que solicitaron información en los modulos instalados durante el Operativo Bienvenid@ Migrante a la Ciudad de México en temporada de verano e invierno.</t>
  </si>
  <si>
    <t xml:space="preserve">A) La meta se cumplio en un 128% debido al aumento en la demanda de proyectos productivos para grupos de mujeres,  se apoyaron 10 más sobre la meta programada
</t>
  </si>
  <si>
    <t xml:space="preserve">A)  La meta se cumplio en un 103% debido al aumento en la demanda de proyectos productivos para grupos de migrantes y familiares conformados por hombres y muejres,  se apoyaron 2 más sobre la meta programada
</t>
  </si>
  <si>
    <t>ACCIONES REALIZADAS CON RECURSOS DE ORIGEN FEDERAL: FONDO DE APOYO A MIGRANTES</t>
  </si>
  <si>
    <t>Se apoyaron 284 proyectos productivos para personas migrantes de retorno y familiares de los cuales: 277 fueron proyectos individuales enfocados a: 117 proyectos para la preparación de alimentos; 11 para costura y confección de ropa de muñecas; 4 para manualidades, cerámica y pinturas; 13 alquiladora de equipo; 11 de carpintería; 11 de estéticas; 1 para maquiladora; 25 en el ramo automotriz; 1 lavanderia; 5 panaderias; 58 para remodelar interiores; 3 costuras de zapatos; 7 marcos y cuadros; 2 de fotografía; 7 de serigrafía y 1 taller de joyería.
'3 fueron proyectos grupales: 1 alquiladora de equpo; 1 lavanderia y 1 de asistencia dental.
'4 fueron proyectos familiares: 3 de preparación de alimentos y 1 lavanderia</t>
  </si>
  <si>
    <t>3300</t>
  </si>
  <si>
    <t>Acciones Realizadas:Durante el trimestre se apoyaron 31 acciones de formación, difusión y monitoreo de los programas sociales de la Dirección de Atención a Huéspedes, Migrantes y sus Familias (beneficiando a 21 mujeres y 10 hombres) así mismo se llevo a cabo el Operativo "Bienvenido Migrante a la Ciudad de México" temporadas de Semana Santa, verano y de invierno. Se instalaron 16 módulos en puntos de mayor afluencia: Aeropuerto Internacional de la Ciudad de México, terminales de autobuses, Sistema de Transporte Colectivo Metro, explanadas Delegacionales y puntos turísticos; para brindar información sobre los trámites, servicios de los Programas Sociales de la SEDEREC enfocado a la población huésped, migrante y sus familias brindando 3269 atenciones.</t>
  </si>
  <si>
    <r>
      <t xml:space="preserve">Acciones Realizadas: </t>
    </r>
    <r>
      <rPr>
        <sz val="9"/>
        <rFont val="Gotham Rounded Book"/>
        <family val="3"/>
      </rPr>
      <t>Durante el trimestre se apoyaron 12 acciones de formación, difusión y monitoreo de los programas sociales de la Dirección de Atención a Huéspedes, Migrantes y sus Familias (5 mujeres y 7 hombres). Se otorgaron 122 apoyos económicos a la población huésped residente en la Ciudad de México para los trámites correspondientes a la regularización migratoria ante el Instituto Nacional de Migración para la obtención de residencia temporal o permanente, trámite de pasaporte, visa, renovación y/o reposición de documento migratorio y cambio de condición de estancia en el país. Se apoyaron a 19 Organizaciones sin Fines de Lucro de las cuales: 11 brindaron atención directa a la población huésped, migrante y sus familias en materia de alimentación, atención medica, psicológica y jurídica; albergue temporal; atención en adicciones; enseñanza del idioma español para población extranjera, apoyos para el retorno al lugar de origen; 3 proyectos para la difusión de los derechos de la población huésped y migrante y de los programas de la Sederec; así como la visibilización del fenómeno migratorio; 2 para la capacitación de servidores públicos en el marco de la Ley den Atención a Migrantes y Movilidad Humana en el Distrito Federal; 2 talleres para el emprendimiento de negocios y 1 proyecto de investigación.</t>
    </r>
  </si>
  <si>
    <t>3414</t>
  </si>
  <si>
    <r>
      <t>Acciones Realizadas</t>
    </r>
    <r>
      <rPr>
        <sz val="9"/>
        <rFont val="Gotham Rounded Book"/>
        <family val="3"/>
      </rPr>
      <t>:  Se otorgaron 135 apoyos económicos a huéspedes, migrantes y sus familias para situaciones emergentes para: compra de alimentos, medicamentos, material quirúrgico, aparatos auditivos u ortopédicos, equipo ambulatorio; trámite de apostille, corrección y/o traducción de actas de nacimiento e inscripción al Registro Civil, apoyo para el pago de servicios funerarios de los cuales: 68 fueron para mujeres, de estas 30 son mexicanas, 1 argentina, 3 colombianas, 1 cubana, 2 del Congo, 5 estadounidenses, 3 Hondureñas y 23 venezolanas; hombres fueron 67 de nacionalidad: 1 colombiano, 3 del Congo, 1 del Salvador, 1 de Estados Unidos, 1 de Guatemala,  2 de Ghana, 7 de Haití, 4 de Honduras, 1 de Perú, 18 de Venezuela y 28 mexicanos con familiares en Estados Unidos. Se realizaron las siguientes gestiones: 151 personas fueron canalizadas a albergues (11 mujeres y 140 hombres; 590 canalizaciones de seguro de Desempleo a la Secretaría del Trabajo y Fomento al Empleo (116 mujeres y 474 hombres); 49 canalizaciones a la Red Hospitalaria de la Secretaría de Salud, (21 mujeres y 28 hombres), 201 trámites de apostille (144 mujeres y 57 hombres). En el Aeropuerto Internacional de la Ciudad de México se cuenta con un Módulo Informativo para las personas migrantes de retorno de Estados Unidos; en este año se brindo información a 2288 personas,(370 mujeres y 2235 hombres).</t>
    </r>
  </si>
  <si>
    <r>
      <t>Acciones Realizadas:</t>
    </r>
    <r>
      <rPr>
        <sz val="9"/>
        <rFont val="Gotham Rounded Book"/>
        <family val="3"/>
      </rPr>
      <t xml:space="preserve"> Se apoyaron 40 proyectos productivos para grupos de mujeres huéspedes, migrantes y sus familias de las siguientes nacionalidades: 4 de  Colombia; 5 de Venezuela, 1 de Honduras y 30 mexicanas de familiares en Estados Unidos; dichos proyectos se enfocaron en: estéticas (5), manualidades (3), costura (5), preparación de alimentos (20), ploteo (2) rosticerías (2), purificadora de agua (1), panadería (1, cafetería (1). 
Se apoyaron a 6 Organizaciones Sin Fines de Lucro para el atender a mujeres y sus familias: 1 que brinda albergue temporal y 5 capacitación en diversos temas y atención integral. </t>
    </r>
  </si>
  <si>
    <t>640</t>
  </si>
  <si>
    <t>Acciones Realizadas: Se brindó atención telefónica a personas huéspedes, migrantes y sus familias quienes solicitaron información, orientación para acceder a los programas sociales de la Sederec y del Gobierno de la Ciudad de México. La población atendida fueron migrantes nacionales y extranjeros que residen en la Ciudad de México o en Estados Unidos. Para este ejercicio se atendieron 8500 llamadas de las cuales 4515 fueron realizadas por mujeres y 3985 por hombres.</t>
  </si>
  <si>
    <t xml:space="preserve">Acciones Realizadas: Se otorgaron 48 apoyos económicos para el impulso de proyectos productivos de migrantes y familiares de las siguientes nacionalidades: 2 colombiana, 2 venezolana, 40 mexicana con familiares en Estados Unidos, 1 Argentina, 2 de Haití, 1 hondureña; los proyectos se enfocaron en lo siguiente: 5 barberías y estéticas; 3 para talleres de serigrafía; 4 talleres de costura; 3 talleres mecánicos; 7 cafeterías; 10 preparación de alimentos; 3 carpinterías; 3 panaderías; 2 taquerías; 2 para la construcción; 1 para productos de limpieza; 1 para elaboración de dulces y conservas; 1 para consultoría dental; 1 taller de herrería; 1 de artesanías y 1 para crear bicicletas de bambú. </t>
  </si>
  <si>
    <t>516</t>
  </si>
  <si>
    <t>(564/463)=1.21</t>
  </si>
  <si>
    <t>La población huésped, migrante y sus familias que transitan y/o habitan en la Ciudad de México acceden a los programas del Gobierno de la
ciudad.</t>
  </si>
  <si>
    <t>(564/778)100=72.49%</t>
  </si>
  <si>
    <t>(122/130)100=93.84</t>
  </si>
  <si>
    <t>(20/30)100=66.66%</t>
  </si>
  <si>
    <t>(135/175)100=77%</t>
  </si>
  <si>
    <t>(8500/8500)=1</t>
  </si>
  <si>
    <t>(48/64)100=75%</t>
  </si>
  <si>
    <t xml:space="preserve">(Total de beneficiarios del programa social/Total de servicios otorgados)100                                                                                                                                                                                                                                                                               (Total de canalizaciones concluidas/Total de personas canalizadas a diferentes organizaciones y dependencias)*100                                                                                                                                                                                                     </t>
  </si>
  <si>
    <t>(564/778)100=72.49%            (790/790)100=100%</t>
  </si>
  <si>
    <t>Lograr la disminución de la brecha de desigualdad a través de proyectos productivos impulsados por mujeres huéspedes, migrantes y sus familias en situación de vulnerabilidad</t>
  </si>
  <si>
    <t>(40/24)= 1.66</t>
  </si>
  <si>
    <t>(40/43)100=93.02%</t>
  </si>
  <si>
    <t>(6/6)100=100%</t>
  </si>
  <si>
    <t>(Total de mujeres con proyectos aprobados/Total de mujeres satisfechas con el servicio(s) recibido(s))*100</t>
  </si>
  <si>
    <t>(160/160)100=100%</t>
  </si>
  <si>
    <t>CIUDAD HOSPITALARIA, INTERCULTURAL Y DE ATENCIÓN A MIGRANTES
S026</t>
  </si>
  <si>
    <t>31 DE ENERO DE 2017</t>
  </si>
  <si>
    <t>A)La variación que existe entre la  meta física programada y la  meta física alcanzada, obedece a que algunas de las solicitudes ingresadas no cumplieron con los requisitos mínimos establecidos en las Reglas de Operación</t>
  </si>
  <si>
    <t>143</t>
  </si>
  <si>
    <r>
      <t xml:space="preserve">Acciones Realizadas:  </t>
    </r>
    <r>
      <rPr>
        <sz val="9"/>
        <rFont val="Gotham Rounded Book"/>
        <family val="3"/>
      </rPr>
      <t xml:space="preserve">Los recursos erogados para esta actividad institucional se destinaron al pago, de salarios y asimilables que corresponden al líder cordinador de proyectos que lleva a cabo el seguimiento, operación y monitoreo de la Unidad de Igualdad Sustantiva, así como para el pago parcial de servicios personales de la secretaría. </t>
    </r>
  </si>
  <si>
    <t>La meta se superó debiodo a una optimización en la entrega de los recursos, mediante las cuales se entregó un monto menor obteniendo una mayor cobertyura, aunado a la entrega de becas, se realizaron diversos talleres con la población objetivo</t>
  </si>
  <si>
    <t xml:space="preserve">a) La variación se debe a una solicitud de adición líquida de recurson con la finalidad de apoyar a la población afectada por la contingencia ocurrida el pasado 19 de diciembre, por tal motivo se dio un incremento en la meta original </t>
  </si>
  <si>
    <t>PROGRAMA DE EQUIDAD PARA LOS PUEBLOS INDIGENAS, ORIGINARIOS Y COMUNIDADES DE DISTINTO ORIGEN NACIONAL
S025</t>
  </si>
  <si>
    <t xml:space="preserve">GUSTAVO A. MADERO, CUAUHTÉMOC,  IZTAPALAPA,  ÁLVARO OBREGÓN, TLÁHUAC, BENITO JUÁREZ, ÁLVARO OBREGÓN,VENUSTIANO CARRANZA, TLALPAN, MIGUEL HIDALGO, MILPA ALTA, IZTACALCO, AZCAPOTZALCO, </t>
  </si>
  <si>
    <t>LINDAVISTA NORTE, OBRERA, SAN FELIPE DE JESÚS, EJT CONSTITUCIONALISTA, VALLEJO VCM, SAN FELIPE DE JESÚS, GARCIMARRERO, MORELOS, CENTRO, SAN MIGUEL TOPILEJO, DESARROLLO URBANO QUETZALCÓATL, PENSIL NORTE, SAN SALVADOR CUAUHTENCO, LA ERA, PUEBLO SAN JUAN TEPENAHUAC, AGRÍCOLA PANTITLÁN, GUERRERO, UNID. M. RIVERA ANAYA ROSARIO, CABEZA DE JUÁREZ, TLACOYAQUE, 10 DE MAYO, EJERCITO DE ORIENTE U.H. ZONA P. NUEVA TENOCHTITLAN, AHUEHUETES, AJUSCO, ESCUADRÓN 201, SAN JUAN IXTAYOPÁN PUEB LA ASUNCIÓN, NARVARTE ORIENTE, VICTORIA</t>
  </si>
  <si>
    <t>Álvaro Obregón, Azcapotzalco, Benito Juárez, Coyoacán, Cuauhtémoc, Gustavo A. Madero, Iztapalapa, Iztacalco, Miguel Hidalgo, Tláhuac, Venustiano Carranza y Xochimilco</t>
  </si>
  <si>
    <t>BARRIO SAN MARCOS,  SAN JUAN IXTAYOAPAN,NUEVA ESPAÑA,MICHOACANA, LAS PEÑAS, LAS PEÑAS,STUNAM,BARRIO SAN MIGUEL, NONOALCO TLATELOLCO,PEDREGAL DE CARRASCO,MIGUEL HIDALGO,GUERRERO,GUADALUPE TEPEYAC, REFORMA POLITICA,JARDIN BALBUENA, ALIANZA POPULAR REV,AERONAUTICA MILITAR,  CAMPESTRE ARAGON AZT, PEDREGAL DE SANTO DOMINGO, PROGRESO, MAZA, ANAHUAC I SECCION, NACIONAL, GABRIEL RAMOS MILLAN, STA ANITA, U H NA HAL TI, AMPL DANIEL GARZA, NUEVA ATZACOALCO, SAN ALVARO, NARVARTE, AMPL DANIEL GARZA, VALLEJO, GUADALUPE , OBRERA POPULAR, INSURGENTES, COL ARGENTINA ANTIGUA, COVE, JUAN GONZALEZ ROMERO, PUEBLO SANTA CATARINA, MOCTEZUMA 2DA SECCION, TRANSITO.</t>
  </si>
  <si>
    <t>PROGRAMA DE EQUIDAD PARA LA MUJER, RURAL, INDIGENA, HUESPED Y MIGRANTE
S027</t>
  </si>
  <si>
    <t>GUSTAVO A. MADERO, CUAUHTÉMOC, BENITO JUÁREZ</t>
  </si>
  <si>
    <t>SAN FELIPE DE JESÚS, BUENAVISTA, MODERNA</t>
  </si>
  <si>
    <t>Persona
Ayuda</t>
  </si>
  <si>
    <t>PROGRAMA DE RECUPERACIÓN DE LA MEDICINA TRADICIONA MEXICANA Y HERBOLARIA EN LA CIUDAD DE MÉXICO
S028</t>
  </si>
  <si>
    <t>GUSTAVO A. MADERO, BENITO JUÁREZ, IZTACALCO, IZTAPALAPA, TLALPAN, CUAUHTÉMOC, COYOACÁN, TLÁHUAC</t>
  </si>
  <si>
    <t>LÁZARO CÁRDENAS 2DA SEC, NARVARTE, CAMPAMENTO 2 DE OCTUBRE, CITLALLI, LOMAS DE PADIERNA, LA ASUNCIÓN, OBRERA, LOS PARAJES, PEDREGAL DE SANTO DOMINGO, AMPL SELENE</t>
  </si>
  <si>
    <t xml:space="preserve"> PROGRAMA DE FORTALECIMIENTO Y APOYO A PUEBLOS ORIGINARIOS DE LA CIUDAD DE MÉXICO 
S029</t>
  </si>
  <si>
    <t>TLÁHUAC, IZTAPALAPA,  MAGDALENA CONTRERAS, BENITO JUÁREZ</t>
  </si>
  <si>
    <t>BARRIO SAN MATEO, DEL MAR, LOS ÁNGELES APANOAYA, SAN BERNABÉ, 2a AMPL SANTIAGO ACAHUALTEPEC, NARVARTE ORIENTE, BARRIO SANTA BÁRBARA</t>
  </si>
  <si>
    <t>29 DE ENERO DE 2016</t>
  </si>
  <si>
    <t>DIFERENTES COLONIAS DENTRO DE LAS 16 DELEGACIONES DE LA CIUDAD DE MÉXICO, AUNQUE MAYORITARIAMENTE SE CONCENTRAN EN LAS DELEGACIONES ÁLVARO OBREGÓN, CUAJIMALPA DE MORELOS, LA MAGDALENA CONTRERAS, MILPA ALTA, TLÁHUAC, TLALPAN Y XOCHIMILCO</t>
  </si>
  <si>
    <t>PROGRAMA AGRICULTURA SUSTENTABLE A PEQUEÑA ESCALA DE LA CIUDAD DE MÉXICO
S031</t>
  </si>
  <si>
    <t>ÁLVARO OBREGÓN, AZCAPOTZALCO, BENITO JUÁREZ, COYOACÁN, CUAHUTÉMOC, GUSTAVO A.MADERO, IZTACALCO, IZTAPALAPA, MAGDALENA CONTRERAS, MIGUEL HIDALGO, MILPA ALTA, TLÁHUAC, TLALPAN, VENUSTIANO CARRANZA, XOCHIMILCO.</t>
  </si>
  <si>
    <t>ALFONSO XIII, AMPLIACIÓN MIGUEL HGO., ANTIGUA ARGENTINA, LA CANDELARIA, TICOMAN, BARRIO DE SAN JUAN, BARRIO SAN MIGUEL, CENTINELA, CERRRILLERA, REFINERIA PEÑON AZTECA, COPILCO EL ALTO, CORPUS CHRISTY, DUADRANTE DE SAN FRANCISCO, CUAUHTÉMOC, CULHUACÁN, CTEM SECCION X, FRACCIONAMIENTO BENITO JUÁREZ, LAS CAMPANAS, GENERAL IGNACIO ZARAGOZA, GUADALUPE LA DRAGA, LAS PEÑAS, MAGDALENA MISHUXA, MORELOS NARVARTE, NUEVA SANTA MARÍA,PARQUE SAN ANDRÉS, NUEVA SANTA MARÍA, PASEOS DE TAXQUEÑA, PEDREGAL DE SANTA ÚRSULA, POPOTLA, PUEBLO SANTA BÁRBARA, REYNOSA TAMAULIPAS, ROMA NORTE, ROMA SUR, ROMERO DE TERREROS, SAN ÁLVARO, SAN ANDRÉS AHUAYACAN, SAN ANDRÉS TETEPILCO, SAN BARTOLO AMEYALCO, SAN BARTOLO CAHUALTONGO, SAN PEDRO ACTOPAN, SAN PEDRO XALOA, SANTA ÚRSULA COAPA, TOERRES DE POTRERO, UNIDAD DEL ROSARIO ii, UNIDAD EJÉRCITO DE ORIENTE ii, uNIDAD CENTRO, LINDAVISTA, VALLEJO</t>
  </si>
  <si>
    <t>PROGRAMA DE TURISMO ALTERNATIVO Y PATRIMONIAL
S033</t>
  </si>
  <si>
    <t>AZCAPOTZALCO, CUAUHTÉMOC, TLÁHUAC, BENITO JUÁREZ, ÁLVARO OBREGÓN, GUSTAVO A. MADERO</t>
  </si>
  <si>
    <t>AZCAPOTZALCO, TABACALERA, GUADALUPE BARRIO, GENERAL PEDRO MARÍA ANAYA,  MORELOS, DESARROLLO URBANO, SAN FELIPE DE JESÚS,  LA PRADERA, BENITO JUÁREZ, CUAUHTÉMOC, COYOACÁN,  GUSTAVO A. MADERO,IZTAPALAPA,XOCHIMILCO.</t>
  </si>
  <si>
    <t>Ayuda
Personal</t>
  </si>
  <si>
    <t>B)  La variación responde a diversos economías resultantes de los principios de "optimización", "eficiencia" y "austeridad" en el ejercicio de los recursos relativos a las partidas 2211: "Productos alimenticios y bebidas para personas."; 2141: "Materiales, útiles y equipos menores de tecnologías de la información y comunicaciones"</t>
  </si>
  <si>
    <t>B)  La variación responde a diversas economías resulttantes de los principios de "optimización", "eficiencia" y "austeridad" en el ejercicio de los recursos relativos a las partidas 3831:"Congresos y convenciones."; 3553:"Reparación, mantenimiento y conservación de equipo de transporte destinados a servidores públicos y servicios administrativos." ; 3581: "Servicios de limpieza y manejo de desechos" ; 3982: "Otros impuestos derivados de una relación laboral."; 3361:" Servicios de apoyo administrativo y fotocopiado;  3362: "Servicios de impresión"; 3591: "Servicios de jardinería y fumigación"</t>
  </si>
  <si>
    <t xml:space="preserve">35 C0 01: Secretaría de Desarrollo Rural y </t>
  </si>
  <si>
    <t>Lic. Rosa Icela Rodríguez Velázquez</t>
  </si>
  <si>
    <t>Secretaria de Desarrollo Rural y Equidad para las Comunidades</t>
  </si>
  <si>
    <t>C.P. Manuel de Jesús Luján López</t>
  </si>
  <si>
    <t>Director de Admnistración</t>
  </si>
  <si>
    <t xml:space="preserve">B) La variación al capítulo 4000 responde al no ejercicio de los recursos federales por un monto de 10 100 000.00 que se aprobaron para el ejercicio fiscal 2017, relativos al Convenio de Desarrollo Rural. Asimismo, la variación restante responde a recursos que no se entregaron  beneficiarios por motivos de rechazos bancarios y el no cumplimiento de los criterios establecidos en las Reglas de Operación,  para el otorgamiento de ayudas </t>
  </si>
  <si>
    <t>DESARROLLO ECONÓMICO SUSTENTABLE</t>
  </si>
  <si>
    <t>NO APLICA</t>
  </si>
  <si>
    <t xml:space="preserve">DESTINO DEL APOYO: CONTRIBUIR AL USO EFICIENTE, EFICAZ Y SUSTENTABLE DEL RECURSO HÍDRICO EN LA AGRICULTURA DE RIEGO, A TRAVÉS DE OTORGAR APOYOS A LOS USUARIOS HIDROAGRÍCOLAS PARA BENEFICIAR LA SUPERFICIE CON APROVECHAMIENTOS SUBTERRÁNEOS (POZOS) Y SUPERFICIALES DE LAS UNIDADES DE RIEGO; ASÍ COMO  POZOS PARTICULARES DENTRO DE LOS DISTRITOS DE RIEGO, ASÍ COMO 
POZOS PARTICULARES DENTRO DE LOS DISTRITOS DE RIEGO, CON ACCIONES DE REHABILITACIÓN MODERNIZACIÓN DE LA INFRAESTRUCTURA HIDROAGRÍCOLA, TECNIFICACIÓN DEL RIEGO Y EQUIPAMIENTO. CON ELLO SE DA CUMPLIMIENTO AL CONVENIO DE COORDINACIÓN MARCO CON EL OBJETO DE CONJUNTAR RECURSOS Y FORMALIZAR ACCIONES EN MATERIA INFRAESTRUCTURA HIDROAGÍCOLA,  DE AGUA POTABLE, LCANTARILLADO Y SANEAMIENTO, ASÍ COMO DE CULTURA DEL AGUA PARA FOMENTAR EL DESARROLLO REGIONAL EN LA ENTIDAD, SUSCRITO EL 15 DE ENERO DE 2014, ASÍ COMO AL ANEXO DE EJECUCIÓN NÚMERO C.-01/17 Y ANEXO TÉCNICO, SUSCRITOS EL 31 DE MARZO DE 2017, POR UNA PARTE POR EL EJECUTIVO FEDERAL A TRAVÉS  DE LA SECRETARÍA DE MEDIO AMBIENTE Y RECURSOS NATURALE POR CONDUCTO DE LA COMISION NACIONAL DEL AGUA (CONAGUA) Y POR LA OTRA PARTE EL EJECUTIVO DEL GOBIERNO DE LA CIUDAD DE MÉXICO, A TRAVES DE LA SECRETARÍA DE DESARROLLO RURAL Y EQUIDAD PARA LAS COMUNIDADES.
 </t>
  </si>
  <si>
    <t>PROGRAMA PRESUPUESTARIO:  S027  PROGRAMA MUJER INDÍGENA Y DE PUEBLOS ORIGINARIOS, 2017.</t>
  </si>
  <si>
    <t xml:space="preserve"> S030 Desarrollo Agropecuario y Rural;  ACCIONES ENFOCADAS AL SOPORTE AGROPECUARIO Y ACUÍCOLA</t>
  </si>
  <si>
    <t xml:space="preserve">  S030 Desarrollo Agropecuario y Rural ,  ACCIONES PARA LA PRESERVACIÓN DE CULTIVOS NATIVOS</t>
  </si>
  <si>
    <t xml:space="preserve"> S030 Desarrollo Agropecuario y Rural;  ACCIONES PARA SUSTENTABILIDAD DE LOS RECURSOS NATURALES</t>
  </si>
  <si>
    <t xml:space="preserve"> S030 Desarrollo Agropecuario y Rural; FOMENTO A LA INVERSIÓN EN EQUIPAMIENTO E INFRAESTRUCTURA</t>
  </si>
  <si>
    <t xml:space="preserve"> S030 Desarrollo Agropecuario y Rural;  FOMENTO AL DESARROLLO DE LAS ACTIVIDADES AGROPECUARIAS Y AGROINDUSTRIAS</t>
  </si>
  <si>
    <t xml:space="preserve"> S030 Desarrollo Agropecuario y Rural; AYUDAS INTEGRALES A LA POBLACIÓN RURAL</t>
  </si>
  <si>
    <t xml:space="preserve"> S030 Desarrollo Agropecuario y Rural; ACCIONES PARA LA PRODUCCIÓN DE HORTALIZAS</t>
  </si>
  <si>
    <t xml:space="preserve"> S030 Desarrollo Agropecuario y Rural; ACCIONES PARA LA RECUPERACIÓN DE SUELOS OCIOSOS EN LA ZONA RURAL DE LA CIUDAD DE MÉXICO</t>
  </si>
  <si>
    <t xml:space="preserve"> S030 Desarrollo Agropecuario y Rural; ACCIONES DE APOYO A PRODUCTORES AFECTADOS POR CONTINGENCIAS CLIMATOLÓGICAS</t>
  </si>
  <si>
    <t>Programa Presupuestario o Fondo del Ramo General  33:  S032 PROGRAMA DE CULTURA ALIMENTARIA, ARTESANAL, VINCULACIÓN COMERCIAL Y FOMENTO A LA INTERCULTURALIDAD Y RURALIDAD
PROMOCIÓN Y FOMENTO DE LA COMERCIALIZACIÓN Y PROYECTOS ESPECIALES</t>
  </si>
  <si>
    <t>S032 PROGRAMA DE CULTURA ALIMENTARIA, ARTESANAL, VINCULACIÓN COMERCIAL Y FOMENTO A LA INTERCULTURALIDAD Y RURALIDAD; PROMOCIÓN Y PARTICIPACIÓN EN FERIAS Y EXPOS DE PRODUCCIÓN AGROPECUARIA Y ARTESANAL</t>
  </si>
  <si>
    <t>S032 PROGRAMA DE CULTURA ALIMENTARIA, ARTESANAL, VINCULACIÓN COMERCIAL Y FOMENTO A LA INTERCULTURALIDAD Y RURALIDAD
PROMOCIÓN Y FOMENTO DE LA COMERCIALIZACIÓN Y PROYECTOS ESPECIALES; ESPACIOS DE IMPULSO AGROALIMENTARIO</t>
  </si>
  <si>
    <t xml:space="preserve"> Fondo de Fomento Agropecuario del Distrito Federal (FOFADF)</t>
  </si>
  <si>
    <t>Gobierno de la Ciudad de México</t>
  </si>
  <si>
    <t xml:space="preserve">Personas o grupos del medio rural o aquellos que determine el Comité Técnico como beneficiarios de los programas en concurrencia con la SEDEREC con la SAGARPA y la CONAGUA y que cumplan con los requisitos en las Reglas de Operación. </t>
  </si>
  <si>
    <t>CI Banco, S.A. IBM FIDEICOMISO CIB/601 O LA Institución Fiduciaria que determine el Comité Técnico</t>
  </si>
  <si>
    <t>Establecer los mecanismos operativos y términos generales que regirán el otorgamientos de los apoyos con recursos en concurrencia  entre la Secretaría de Agricultura, Ganadería, Desarrollo Rural, Pesca y Alimentación (SAGARPA-GDF); Comisión Nacional del Agua (CNA-GDF) y la Secretaría de Desarrollo Rural y Equidad para las Comunidades (SEDEREC), previstos en el Convenio de Coordinación para el Desarrollo Rural Sustentable y de los programas hidroagrícolas, así como la administración e inversión establecidos en el Convenio de sustitución fiduciaria</t>
  </si>
  <si>
    <t>Convenio Modificatorio al Contrato del Fideicomiso Irrevocable de Administración e Inversión de fecha 31 de julio de 2012</t>
  </si>
  <si>
    <t xml:space="preserve">Es finalidad del presente fideicomiso, apoyar a todas y cada una de las personas sfísicas o morales dedicadas a las labores productivas del sector rural y que previamente sean designadas por el Comité Técnic del Fideicomiso. </t>
  </si>
  <si>
    <r>
      <t>DISPONIBILIDAD PRESUPUESTAL DEL FIDEICOMISO</t>
    </r>
    <r>
      <rPr>
        <b/>
        <vertAlign val="superscript"/>
        <sz val="8"/>
        <rFont val="Gotham Rounded Book"/>
        <family val="3"/>
      </rPr>
      <t>1/</t>
    </r>
  </si>
  <si>
    <t>N/D</t>
  </si>
  <si>
    <t>Gasto corriente</t>
  </si>
  <si>
    <t>Apoyar a todas y cada una de las personas sfísicas o morales dedicadas a las labores productivas del sector rura</t>
  </si>
  <si>
    <t>1/ Esta información está actualizada con base al último Estado Financiero con el que cuenta la unidad responsable del gasto, correspondiente al mes de Agosto 2017</t>
  </si>
  <si>
    <t xml:space="preserve">Fondo de Fomento Agropecuario del Distrito Federal </t>
  </si>
  <si>
    <t>1.-Mediante acciones de vigilancia epidemiológica de plagas y enfermedades cuarentenarias, inspección, campañas fitozoosanitarias e inocuidad alimentaria, se contribuyó a promover mayor certidumbre en la actividad agroalimentaria, mediante mecanismos de administración de riegos a partir de la conservación y mejora de los estatus sanitarios en las zonas o regiones donde se previenen y combaten plagas y enfermedades que afectan la agricultura, ganadería, acuacultura y pesca,m beneficiando a la población rral de la Ciudad de México. 
2.- Para el seguimiento operativo de los programas se ejercieron los recursos correspondientes a "gastos de operación", como lo establecen los Anexos técnicos de ejecución, así como el pago de los servicios de honorarios del fiduciario por el periodo reportado, conforme al contrato del fideicomiso.</t>
  </si>
  <si>
    <t>La información aquí contenida refleja la información al período de reporte Enero - Septiembre, toda vez que aún no se cuenta con la información actualizada. Las cifras definitivas se reportarán en la cuenta pública</t>
  </si>
  <si>
    <t>PERÍODO: Enero - Septiembre 2017</t>
  </si>
</sst>
</file>

<file path=xl/styles.xml><?xml version="1.0" encoding="utf-8"?>
<styleSheet xmlns="http://schemas.openxmlformats.org/spreadsheetml/2006/main">
  <numFmts count="11">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0_ ;[Red]\-#,##0\ "/>
    <numFmt numFmtId="171" formatCode="00"/>
    <numFmt numFmtId="172" formatCode="0.0"/>
  </numFmts>
  <fonts count="7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b/>
      <sz val="22"/>
      <name val="Gotham Rounded Book"/>
      <family val="3"/>
    </font>
    <font>
      <b/>
      <vertAlign val="superscript"/>
      <sz val="1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b/>
      <sz val="11"/>
      <color theme="1"/>
      <name val="Gotham Rounded Book"/>
      <family val="3"/>
    </font>
    <font>
      <sz val="11"/>
      <color theme="1"/>
      <name val="Gotham Rounded Book"/>
      <family val="3"/>
    </font>
    <font>
      <b/>
      <sz val="10"/>
      <color rgb="FF000000"/>
      <name val="Gotham Rounded Book"/>
      <family val="3"/>
    </font>
    <font>
      <sz val="8"/>
      <color rgb="FF000000"/>
      <name val="Gotham Rounded Book"/>
      <family val="3"/>
    </font>
    <font>
      <b/>
      <sz val="12"/>
      <color theme="1"/>
      <name val="Gotham Rounded Book"/>
      <family val="3"/>
    </font>
    <font>
      <sz val="10"/>
      <name val="Arial"/>
      <family val="2"/>
    </font>
    <font>
      <b/>
      <sz val="8"/>
      <name val="Gotham Rounded Book"/>
      <family val="3"/>
    </font>
    <font>
      <sz val="9"/>
      <color rgb="FF000000"/>
      <name val="Gotham Rounded Book"/>
      <family val="3"/>
    </font>
    <font>
      <sz val="11"/>
      <color rgb="FF000000"/>
      <name val="Gotham Rounded Book"/>
      <family val="3"/>
    </font>
    <font>
      <b/>
      <sz val="9"/>
      <name val="Gotham round"/>
    </font>
    <font>
      <b/>
      <sz val="9"/>
      <name val="Calibri"/>
      <family val="2"/>
      <scheme val="minor"/>
    </font>
    <font>
      <b/>
      <sz val="9"/>
      <name val="Gotham Rounded Book"/>
      <family val="3"/>
    </font>
    <font>
      <sz val="9"/>
      <name val="Gotham Rounded Book"/>
      <family val="3"/>
    </font>
    <font>
      <sz val="8"/>
      <name val="Calibri"/>
      <family val="2"/>
      <scheme val="minor"/>
    </font>
    <font>
      <sz val="8"/>
      <name val="Gotham Rounded Book"/>
      <family val="3"/>
    </font>
    <font>
      <b/>
      <sz val="10"/>
      <name val="Gotham Rounded Book"/>
      <family val="3"/>
    </font>
    <font>
      <sz val="10"/>
      <name val="Gotham Rounded Book"/>
      <family val="3"/>
    </font>
    <font>
      <b/>
      <sz val="11"/>
      <name val="Gotham Rounded Book"/>
      <family val="3"/>
    </font>
    <font>
      <sz val="72"/>
      <name val="Gotham Rounded Book"/>
      <family val="3"/>
    </font>
  </fonts>
  <fills count="38">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87">
    <xf numFmtId="0" fontId="0" fillId="0" borderId="0"/>
    <xf numFmtId="43" fontId="5"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25" fillId="0" borderId="0" applyFont="0" applyFill="0" applyBorder="0" applyAlignment="0" applyProtection="0"/>
    <xf numFmtId="0" fontId="7" fillId="0" borderId="0"/>
    <xf numFmtId="0" fontId="6" fillId="0" borderId="0"/>
    <xf numFmtId="0" fontId="6" fillId="0" borderId="0"/>
    <xf numFmtId="0" fontId="25" fillId="0" borderId="0"/>
    <xf numFmtId="0" fontId="6" fillId="0" borderId="0"/>
    <xf numFmtId="0" fontId="25" fillId="0" borderId="0"/>
    <xf numFmtId="0" fontId="5" fillId="0" borderId="0"/>
    <xf numFmtId="0" fontId="5" fillId="0" borderId="0"/>
    <xf numFmtId="9" fontId="9" fillId="0" borderId="0" applyFont="0" applyFill="0" applyBorder="0" applyAlignment="0" applyProtection="0"/>
    <xf numFmtId="9" fontId="9" fillId="0" borderId="0" applyFont="0" applyFill="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21" borderId="0" applyNumberFormat="0" applyBorder="0" applyAlignment="0" applyProtection="0"/>
    <xf numFmtId="0" fontId="41" fillId="25" borderId="0" applyNumberFormat="0" applyBorder="0" applyAlignment="0" applyProtection="0"/>
    <xf numFmtId="0" fontId="41" fillId="29" borderId="0" applyNumberFormat="0" applyBorder="0" applyAlignment="0" applyProtection="0"/>
    <xf numFmtId="0" fontId="41" fillId="33" borderId="0" applyNumberFormat="0" applyBorder="0" applyAlignment="0" applyProtection="0"/>
    <xf numFmtId="0" fontId="30" fillId="3" borderId="0" applyNumberFormat="0" applyBorder="0" applyAlignment="0" applyProtection="0"/>
    <xf numFmtId="0" fontId="35" fillId="7" borderId="19" applyNumberFormat="0" applyAlignment="0" applyProtection="0"/>
    <xf numFmtId="0" fontId="37" fillId="8" borderId="22" applyNumberFormat="0" applyAlignment="0" applyProtection="0"/>
    <xf numFmtId="0" fontId="36" fillId="0" borderId="21" applyNumberFormat="0" applyFill="0" applyAlignment="0" applyProtection="0"/>
    <xf numFmtId="0" fontId="29" fillId="0" borderId="0" applyNumberFormat="0" applyFill="0" applyBorder="0" applyAlignment="0" applyProtection="0"/>
    <xf numFmtId="0" fontId="41" fillId="10" borderId="0" applyNumberFormat="0" applyBorder="0" applyAlignment="0" applyProtection="0"/>
    <xf numFmtId="0" fontId="41" fillId="14" borderId="0" applyNumberFormat="0" applyBorder="0" applyAlignment="0" applyProtection="0"/>
    <xf numFmtId="0" fontId="41" fillId="18" borderId="0" applyNumberFormat="0" applyBorder="0" applyAlignment="0" applyProtection="0"/>
    <xf numFmtId="0" fontId="41" fillId="22" borderId="0" applyNumberFormat="0" applyBorder="0" applyAlignment="0" applyProtection="0"/>
    <xf numFmtId="0" fontId="41" fillId="26" borderId="0" applyNumberFormat="0" applyBorder="0" applyAlignment="0" applyProtection="0"/>
    <xf numFmtId="0" fontId="41" fillId="30" borderId="0" applyNumberFormat="0" applyBorder="0" applyAlignment="0" applyProtection="0"/>
    <xf numFmtId="0" fontId="33" fillId="6" borderId="19" applyNumberFormat="0" applyAlignment="0" applyProtection="0"/>
    <xf numFmtId="166" fontId="42" fillId="0" borderId="0" applyFont="0" applyFill="0" applyBorder="0" applyAlignment="0" applyProtection="0"/>
    <xf numFmtId="0" fontId="9" fillId="0" borderId="0"/>
    <xf numFmtId="0" fontId="31" fillId="4" borderId="0" applyNumberFormat="0" applyBorder="0" applyAlignment="0" applyProtection="0"/>
    <xf numFmtId="0"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167"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8" fontId="6" fillId="0" borderId="0" applyFont="0" applyFill="0" applyBorder="0" applyAlignment="0" applyProtection="0"/>
    <xf numFmtId="44" fontId="43" fillId="0" borderId="0" applyFont="0" applyFill="0" applyBorder="0" applyAlignment="0" applyProtection="0"/>
    <xf numFmtId="0" fontId="32" fillId="5" borderId="0" applyNumberFormat="0" applyBorder="0" applyAlignment="0" applyProtection="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9"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6" fillId="0" borderId="0"/>
    <xf numFmtId="0" fontId="6" fillId="0" borderId="0"/>
    <xf numFmtId="0" fontId="6" fillId="0" borderId="0"/>
    <xf numFmtId="0" fontId="6" fillId="0" borderId="0"/>
    <xf numFmtId="0" fontId="4" fillId="0" borderId="0"/>
    <xf numFmtId="0" fontId="43" fillId="0" borderId="0"/>
    <xf numFmtId="0" fontId="6" fillId="0" borderId="0"/>
    <xf numFmtId="0" fontId="45" fillId="0" borderId="0"/>
    <xf numFmtId="0" fontId="4" fillId="9" borderId="23" applyNumberFormat="0" applyFont="0" applyAlignment="0" applyProtection="0"/>
    <xf numFmtId="0" fontId="9" fillId="34" borderId="23" applyNumberFormat="0" applyFont="0" applyAlignment="0" applyProtection="0"/>
    <xf numFmtId="0" fontId="34" fillId="7" borderId="20" applyNumberFormat="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27" fillId="0" borderId="16" applyNumberFormat="0" applyFill="0" applyAlignment="0" applyProtection="0"/>
    <xf numFmtId="0" fontId="28" fillId="0" borderId="17" applyNumberFormat="0" applyFill="0" applyAlignment="0" applyProtection="0"/>
    <xf numFmtId="0" fontId="29" fillId="0" borderId="18" applyNumberFormat="0" applyFill="0" applyAlignment="0" applyProtection="0"/>
    <xf numFmtId="0" fontId="26" fillId="0" borderId="0" applyNumberFormat="0" applyFill="0" applyBorder="0" applyAlignment="0" applyProtection="0"/>
    <xf numFmtId="0" fontId="40" fillId="0" borderId="24" applyNumberFormat="0" applyFill="0" applyAlignment="0" applyProtection="0"/>
    <xf numFmtId="0" fontId="3" fillId="0" borderId="0"/>
    <xf numFmtId="0" fontId="5" fillId="0" borderId="0"/>
    <xf numFmtId="0" fontId="42" fillId="0" borderId="0"/>
    <xf numFmtId="43" fontId="3" fillId="0" borderId="0" applyFont="0" applyFill="0" applyBorder="0" applyAlignment="0" applyProtection="0"/>
    <xf numFmtId="0" fontId="5" fillId="0" borderId="0"/>
    <xf numFmtId="0" fontId="2" fillId="0" borderId="0"/>
    <xf numFmtId="0" fontId="5" fillId="0" borderId="0"/>
    <xf numFmtId="43" fontId="2" fillId="0" borderId="0" applyFont="0" applyFill="0" applyBorder="0" applyAlignment="0" applyProtection="0"/>
    <xf numFmtId="9" fontId="56" fillId="0" borderId="0" applyFont="0" applyFill="0" applyBorder="0" applyAlignment="0" applyProtection="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0" fontId="5" fillId="0" borderId="0"/>
    <xf numFmtId="0" fontId="5" fillId="0" borderId="0"/>
    <xf numFmtId="0" fontId="5" fillId="0" borderId="0"/>
    <xf numFmtId="0" fontId="1" fillId="0" borderId="0"/>
    <xf numFmtId="0" fontId="5" fillId="0" borderId="0"/>
    <xf numFmtId="0" fontId="1" fillId="0" borderId="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167"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5" fillId="0" borderId="0" applyFont="0" applyFill="0" applyBorder="0" applyAlignment="0" applyProtection="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9" borderId="23" applyNumberFormat="0" applyFont="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0" fontId="5" fillId="0" borderId="0"/>
  </cellStyleXfs>
  <cellXfs count="790">
    <xf numFmtId="0" fontId="0" fillId="0" borderId="0" xfId="0"/>
    <xf numFmtId="0" fontId="10" fillId="0" borderId="0" xfId="0" applyFont="1"/>
    <xf numFmtId="0" fontId="16" fillId="0" borderId="0" xfId="0" applyFont="1" applyAlignment="1">
      <alignment horizontal="justify"/>
    </xf>
    <xf numFmtId="0" fontId="16" fillId="0" borderId="0" xfId="0" applyFont="1"/>
    <xf numFmtId="0" fontId="15" fillId="0" borderId="1" xfId="0" applyFont="1" applyBorder="1" applyAlignment="1">
      <alignment horizontal="center" vertical="top"/>
    </xf>
    <xf numFmtId="0" fontId="15" fillId="0" borderId="3" xfId="0" applyFont="1" applyBorder="1" applyAlignment="1">
      <alignment horizontal="center" vertical="top"/>
    </xf>
    <xf numFmtId="0" fontId="15" fillId="0" borderId="4" xfId="0" applyFont="1" applyBorder="1" applyAlignment="1">
      <alignment horizontal="center" vertical="center" wrapText="1"/>
    </xf>
    <xf numFmtId="0" fontId="13" fillId="0" borderId="0" xfId="0" applyFont="1" applyAlignment="1">
      <alignment horizontal="left" vertical="top"/>
    </xf>
    <xf numFmtId="0" fontId="13" fillId="0" borderId="0" xfId="0" applyFont="1" applyAlignment="1">
      <alignment vertical="top"/>
    </xf>
    <xf numFmtId="0" fontId="13" fillId="0" borderId="0" xfId="0" applyFont="1" applyAlignment="1">
      <alignment horizontal="center" vertical="top"/>
    </xf>
    <xf numFmtId="0" fontId="14" fillId="0" borderId="0" xfId="0" applyFont="1" applyAlignment="1">
      <alignment horizontal="left" vertical="top" indent="9"/>
    </xf>
    <xf numFmtId="0" fontId="14" fillId="0" borderId="0" xfId="0" applyFont="1" applyAlignment="1">
      <alignment vertical="top"/>
    </xf>
    <xf numFmtId="0" fontId="14" fillId="0" borderId="0" xfId="0" applyFont="1" applyAlignment="1">
      <alignment horizontal="center" vertical="top"/>
    </xf>
    <xf numFmtId="0" fontId="11" fillId="0" borderId="0" xfId="0" applyFont="1" applyFill="1" applyBorder="1" applyAlignment="1">
      <alignment horizontal="center" vertical="center" wrapText="1"/>
    </xf>
    <xf numFmtId="0" fontId="10" fillId="0" borderId="0" xfId="0" applyFont="1" applyFill="1"/>
    <xf numFmtId="0" fontId="12" fillId="0" borderId="0" xfId="0" applyFont="1"/>
    <xf numFmtId="0" fontId="15" fillId="0" borderId="1" xfId="0" quotePrefix="1" applyFont="1" applyBorder="1" applyAlignment="1">
      <alignment horizontal="center"/>
    </xf>
    <xf numFmtId="0" fontId="10" fillId="0" borderId="1" xfId="0" applyFont="1" applyBorder="1"/>
    <xf numFmtId="0" fontId="12" fillId="0" borderId="1" xfId="0" applyFont="1" applyBorder="1" applyAlignment="1">
      <alignment horizontal="center"/>
    </xf>
    <xf numFmtId="0" fontId="10" fillId="0" borderId="3" xfId="0" applyFont="1" applyBorder="1"/>
    <xf numFmtId="0" fontId="13" fillId="0" borderId="0" xfId="0" applyFont="1"/>
    <xf numFmtId="0" fontId="15" fillId="0" borderId="0" xfId="0" applyFont="1"/>
    <xf numFmtId="0" fontId="10" fillId="0" borderId="0" xfId="12" applyFont="1" applyAlignment="1">
      <alignment wrapText="1"/>
    </xf>
    <xf numFmtId="0" fontId="10" fillId="0" borderId="0" xfId="12" applyFont="1"/>
    <xf numFmtId="0" fontId="10" fillId="0" borderId="0" xfId="13" applyFont="1" applyAlignment="1">
      <alignment wrapText="1"/>
    </xf>
    <xf numFmtId="0" fontId="10" fillId="0" borderId="0" xfId="13" applyFont="1"/>
    <xf numFmtId="0" fontId="13" fillId="0" borderId="0" xfId="12" applyFont="1" applyAlignment="1">
      <alignment horizontal="center" vertical="center" wrapText="1"/>
    </xf>
    <xf numFmtId="0" fontId="10" fillId="0" borderId="0" xfId="7" applyFont="1"/>
    <xf numFmtId="0" fontId="17" fillId="0" borderId="0" xfId="7" applyFont="1"/>
    <xf numFmtId="43" fontId="15" fillId="0" borderId="5" xfId="5" applyFont="1" applyBorder="1" applyAlignment="1">
      <alignment horizontal="center" vertical="center" wrapText="1"/>
    </xf>
    <xf numFmtId="43" fontId="15" fillId="0" borderId="4" xfId="5" applyFont="1" applyBorder="1" applyAlignment="1">
      <alignment horizontal="center" vertical="center" wrapText="1"/>
    </xf>
    <xf numFmtId="43" fontId="15" fillId="0" borderId="5" xfId="5" applyFont="1" applyBorder="1" applyAlignment="1">
      <alignment horizontal="justify" vertical="center" wrapText="1"/>
    </xf>
    <xf numFmtId="0" fontId="17" fillId="0" borderId="0" xfId="0" applyFont="1"/>
    <xf numFmtId="0" fontId="14" fillId="0" borderId="0" xfId="0" applyFont="1" applyAlignment="1">
      <alignment horizontal="right" vertical="top"/>
    </xf>
    <xf numFmtId="0" fontId="10" fillId="0" borderId="0" xfId="8" applyFont="1"/>
    <xf numFmtId="0" fontId="15" fillId="0" borderId="0" xfId="8" applyFont="1"/>
    <xf numFmtId="0" fontId="10" fillId="0" borderId="0" xfId="6" applyFont="1"/>
    <xf numFmtId="0" fontId="14" fillId="0" borderId="0" xfId="6" applyFont="1"/>
    <xf numFmtId="0" fontId="15" fillId="0" borderId="1" xfId="0" applyFont="1" applyBorder="1" applyAlignment="1">
      <alignment horizontal="center" vertical="center"/>
    </xf>
    <xf numFmtId="0" fontId="15" fillId="0" borderId="1" xfId="0" quotePrefix="1" applyFont="1" applyBorder="1" applyAlignment="1">
      <alignment horizontal="center" vertical="center"/>
    </xf>
    <xf numFmtId="0" fontId="15" fillId="0" borderId="7" xfId="0" applyFont="1" applyBorder="1" applyAlignment="1">
      <alignment horizontal="center"/>
    </xf>
    <xf numFmtId="2" fontId="17" fillId="0" borderId="7" xfId="0" applyNumberFormat="1" applyFont="1" applyBorder="1"/>
    <xf numFmtId="0" fontId="17" fillId="0" borderId="7" xfId="0" applyFont="1" applyBorder="1"/>
    <xf numFmtId="0" fontId="15" fillId="0" borderId="2" xfId="0" quotePrefix="1" applyFont="1" applyBorder="1" applyAlignment="1">
      <alignment horizontal="center"/>
    </xf>
    <xf numFmtId="0" fontId="15" fillId="0" borderId="5" xfId="0" applyFont="1" applyBorder="1" applyAlignment="1">
      <alignment horizontal="center" vertical="center" wrapText="1"/>
    </xf>
    <xf numFmtId="0" fontId="17" fillId="0" borderId="4" xfId="0" applyFont="1" applyBorder="1" applyAlignment="1">
      <alignment vertical="center"/>
    </xf>
    <xf numFmtId="0" fontId="17" fillId="0" borderId="9" xfId="0" applyFont="1" applyBorder="1"/>
    <xf numFmtId="0" fontId="17" fillId="0" borderId="0" xfId="0" applyFont="1" applyAlignment="1">
      <alignment vertical="center"/>
    </xf>
    <xf numFmtId="0" fontId="15" fillId="0" borderId="1" xfId="0" applyFont="1" applyBorder="1" applyAlignment="1">
      <alignment horizontal="justify" vertical="center"/>
    </xf>
    <xf numFmtId="0" fontId="17" fillId="0" borderId="1" xfId="0" applyFont="1" applyBorder="1" applyAlignment="1">
      <alignment horizontal="justify" vertical="center"/>
    </xf>
    <xf numFmtId="2" fontId="17" fillId="0" borderId="1" xfId="0" applyNumberFormat="1" applyFont="1" applyBorder="1" applyAlignment="1">
      <alignment horizontal="justify" vertical="center"/>
    </xf>
    <xf numFmtId="0" fontId="17" fillId="0" borderId="10" xfId="0" applyFont="1" applyBorder="1" applyAlignment="1">
      <alignment horizontal="justify" vertical="center" wrapText="1"/>
    </xf>
    <xf numFmtId="0" fontId="15" fillId="0" borderId="2" xfId="0" applyFont="1" applyBorder="1" applyAlignment="1">
      <alignment horizontal="justify" vertical="center"/>
    </xf>
    <xf numFmtId="0" fontId="17" fillId="0" borderId="2" xfId="0" applyFont="1" applyBorder="1" applyAlignment="1">
      <alignment horizontal="justify" vertical="center"/>
    </xf>
    <xf numFmtId="0" fontId="17" fillId="0" borderId="9" xfId="0" applyFont="1" applyBorder="1" applyAlignment="1">
      <alignment horizontal="justify" vertical="center"/>
    </xf>
    <xf numFmtId="0" fontId="15" fillId="0" borderId="3" xfId="0" applyFont="1" applyBorder="1" applyAlignment="1">
      <alignment horizontal="justify" vertical="center"/>
    </xf>
    <xf numFmtId="0" fontId="17" fillId="0" borderId="3" xfId="0" applyFont="1" applyBorder="1" applyAlignment="1">
      <alignment horizontal="justify" vertical="center"/>
    </xf>
    <xf numFmtId="0" fontId="17" fillId="0" borderId="11" xfId="0" applyFont="1" applyBorder="1" applyAlignment="1">
      <alignment horizontal="justify" vertical="center"/>
    </xf>
    <xf numFmtId="0" fontId="15" fillId="0" borderId="12" xfId="0" applyFont="1" applyBorder="1" applyAlignment="1">
      <alignment horizontal="justify" vertical="center" wrapText="1"/>
    </xf>
    <xf numFmtId="0" fontId="17" fillId="0" borderId="4" xfId="0" applyFont="1" applyBorder="1" applyAlignment="1">
      <alignment horizontal="justify" vertical="center"/>
    </xf>
    <xf numFmtId="0" fontId="17" fillId="0" borderId="12" xfId="0" applyFont="1" applyBorder="1" applyAlignment="1">
      <alignment horizontal="justify" vertical="center"/>
    </xf>
    <xf numFmtId="0" fontId="15" fillId="0" borderId="3" xfId="0" applyFont="1" applyBorder="1" applyAlignment="1">
      <alignment horizontal="center" vertical="center"/>
    </xf>
    <xf numFmtId="0" fontId="17" fillId="0" borderId="11" xfId="0" applyFont="1" applyBorder="1" applyAlignment="1">
      <alignment vertical="center"/>
    </xf>
    <xf numFmtId="0" fontId="15" fillId="0" borderId="4" xfId="0" applyFont="1" applyBorder="1" applyAlignment="1">
      <alignment horizontal="justify" vertical="center"/>
    </xf>
    <xf numFmtId="165" fontId="15" fillId="0" borderId="1" xfId="1" applyNumberFormat="1" applyFont="1" applyBorder="1" applyAlignment="1">
      <alignment horizontal="center" vertical="center"/>
    </xf>
    <xf numFmtId="165" fontId="17" fillId="0" borderId="1" xfId="1" applyNumberFormat="1" applyFont="1" applyBorder="1" applyAlignment="1">
      <alignment vertical="center"/>
    </xf>
    <xf numFmtId="43" fontId="17" fillId="0" borderId="1" xfId="1" applyFont="1" applyBorder="1" applyAlignment="1">
      <alignment vertical="center"/>
    </xf>
    <xf numFmtId="164" fontId="17" fillId="0" borderId="1" xfId="1" applyNumberFormat="1" applyFont="1" applyBorder="1" applyAlignment="1">
      <alignment vertical="center"/>
    </xf>
    <xf numFmtId="0" fontId="15" fillId="0" borderId="0" xfId="0" quotePrefix="1" applyFont="1" applyBorder="1" applyAlignment="1">
      <alignment horizontal="center"/>
    </xf>
    <xf numFmtId="0" fontId="17" fillId="0" borderId="0" xfId="0" applyFont="1" applyBorder="1" applyAlignment="1">
      <alignment horizontal="justify" vertical="center" wrapText="1"/>
    </xf>
    <xf numFmtId="0" fontId="17" fillId="0" borderId="13" xfId="0" applyFont="1" applyBorder="1" applyAlignment="1">
      <alignment horizontal="justify" vertical="center"/>
    </xf>
    <xf numFmtId="0" fontId="17" fillId="0" borderId="6" xfId="0" applyFont="1" applyBorder="1" applyAlignment="1">
      <alignment horizontal="justify" vertical="center"/>
    </xf>
    <xf numFmtId="0" fontId="17" fillId="0" borderId="0" xfId="0" applyFont="1" applyBorder="1" applyAlignment="1">
      <alignment horizontal="justify" vertical="center"/>
    </xf>
    <xf numFmtId="0" fontId="17" fillId="0" borderId="7" xfId="0" applyFont="1" applyBorder="1" applyAlignment="1">
      <alignment horizontal="justify" vertical="center"/>
    </xf>
    <xf numFmtId="0" fontId="15" fillId="0" borderId="0" xfId="0" quotePrefix="1" applyFont="1" applyBorder="1" applyAlignment="1">
      <alignment horizontal="center" vertical="center"/>
    </xf>
    <xf numFmtId="0" fontId="17" fillId="0" borderId="0" xfId="0" applyFont="1" applyAlignment="1">
      <alignment horizontal="justify" vertical="center"/>
    </xf>
    <xf numFmtId="0" fontId="10" fillId="0" borderId="0" xfId="0" applyFont="1" applyBorder="1"/>
    <xf numFmtId="0" fontId="13" fillId="0" borderId="0" xfId="0" applyFont="1" applyBorder="1" applyAlignment="1">
      <alignment vertical="center"/>
    </xf>
    <xf numFmtId="0" fontId="15" fillId="0" borderId="4" xfId="0" applyFont="1" applyBorder="1" applyAlignment="1">
      <alignment horizontal="justify"/>
    </xf>
    <xf numFmtId="0" fontId="11" fillId="0" borderId="0" xfId="0" applyFont="1" applyAlignment="1">
      <alignment vertical="center"/>
    </xf>
    <xf numFmtId="0" fontId="15" fillId="0" borderId="1" xfId="8" applyFont="1" applyBorder="1" applyAlignment="1">
      <alignment horizontal="center" vertical="center"/>
    </xf>
    <xf numFmtId="0" fontId="15" fillId="0" borderId="1" xfId="8" quotePrefix="1" applyFont="1" applyBorder="1" applyAlignment="1">
      <alignment horizontal="center" vertical="center"/>
    </xf>
    <xf numFmtId="0" fontId="17" fillId="0" borderId="0" xfId="8" applyFont="1" applyAlignment="1">
      <alignment vertical="center"/>
    </xf>
    <xf numFmtId="0" fontId="15" fillId="0" borderId="1" xfId="8" quotePrefix="1" applyFont="1" applyFill="1" applyBorder="1" applyAlignment="1">
      <alignment horizontal="center" vertical="center"/>
    </xf>
    <xf numFmtId="0" fontId="17" fillId="0" borderId="1" xfId="8" applyFont="1" applyBorder="1" applyAlignment="1">
      <alignment vertical="center"/>
    </xf>
    <xf numFmtId="165" fontId="15" fillId="0" borderId="1" xfId="2" applyNumberFormat="1" applyFont="1" applyBorder="1" applyAlignment="1">
      <alignment horizontal="center" vertical="center"/>
    </xf>
    <xf numFmtId="165" fontId="17" fillId="0" borderId="1" xfId="2" applyNumberFormat="1" applyFont="1" applyBorder="1" applyAlignment="1">
      <alignment vertical="center"/>
    </xf>
    <xf numFmtId="43" fontId="17" fillId="0" borderId="1" xfId="2" applyFont="1" applyBorder="1" applyAlignment="1">
      <alignment vertical="center"/>
    </xf>
    <xf numFmtId="164" fontId="17" fillId="0" borderId="1" xfId="2" applyNumberFormat="1" applyFont="1" applyBorder="1" applyAlignment="1">
      <alignment vertical="center"/>
    </xf>
    <xf numFmtId="164" fontId="15" fillId="0" borderId="1" xfId="2" applyNumberFormat="1" applyFont="1" applyFill="1" applyBorder="1" applyAlignment="1">
      <alignment horizontal="center" vertical="center"/>
    </xf>
    <xf numFmtId="43" fontId="15" fillId="0" borderId="1" xfId="2" applyFont="1" applyFill="1" applyBorder="1" applyAlignment="1">
      <alignment horizontal="center" vertical="center"/>
    </xf>
    <xf numFmtId="43" fontId="17" fillId="0" borderId="1" xfId="2" applyFont="1" applyFill="1" applyBorder="1" applyAlignment="1">
      <alignment vertical="center"/>
    </xf>
    <xf numFmtId="0" fontId="17" fillId="0" borderId="3" xfId="8" applyFont="1" applyBorder="1" applyAlignment="1">
      <alignment vertical="center"/>
    </xf>
    <xf numFmtId="165" fontId="17" fillId="0" borderId="3" xfId="2" applyNumberFormat="1" applyFont="1" applyBorder="1" applyAlignment="1">
      <alignment vertical="center"/>
    </xf>
    <xf numFmtId="43" fontId="17" fillId="0" borderId="3" xfId="2" applyFont="1" applyBorder="1" applyAlignment="1">
      <alignment vertical="center"/>
    </xf>
    <xf numFmtId="164" fontId="17" fillId="0" borderId="3" xfId="2" applyNumberFormat="1" applyFont="1" applyBorder="1" applyAlignment="1">
      <alignment vertical="center"/>
    </xf>
    <xf numFmtId="0" fontId="15" fillId="0" borderId="4" xfId="0" applyFont="1" applyBorder="1" applyAlignment="1">
      <alignment horizontal="center" vertical="center"/>
    </xf>
    <xf numFmtId="0" fontId="21" fillId="0" borderId="0" xfId="0" applyFont="1" applyAlignment="1">
      <alignment vertical="center"/>
    </xf>
    <xf numFmtId="0" fontId="23" fillId="0" borderId="6" xfId="0" applyFont="1" applyBorder="1"/>
    <xf numFmtId="0" fontId="11" fillId="0" borderId="0" xfId="0" applyFont="1" applyAlignment="1">
      <alignment horizontal="left" vertical="center"/>
    </xf>
    <xf numFmtId="0" fontId="23" fillId="0" borderId="0" xfId="0" applyFont="1" applyBorder="1"/>
    <xf numFmtId="0" fontId="23" fillId="0" borderId="0" xfId="0" applyFont="1"/>
    <xf numFmtId="0" fontId="11" fillId="0" borderId="0" xfId="0" applyFont="1" applyBorder="1" applyAlignment="1">
      <alignment vertical="center"/>
    </xf>
    <xf numFmtId="0" fontId="10" fillId="0" borderId="0" xfId="8" applyFont="1" applyBorder="1"/>
    <xf numFmtId="0" fontId="15" fillId="0" borderId="4" xfId="12" applyFont="1" applyBorder="1" applyAlignment="1">
      <alignment horizontal="justify" vertical="center" wrapText="1"/>
    </xf>
    <xf numFmtId="0" fontId="17" fillId="0" borderId="4" xfId="12" applyFont="1" applyBorder="1" applyAlignment="1">
      <alignment horizontal="justify" vertical="center"/>
    </xf>
    <xf numFmtId="0" fontId="15" fillId="0" borderId="4" xfId="12" applyFont="1" applyBorder="1" applyAlignment="1">
      <alignment horizontal="center" vertical="center" wrapText="1"/>
    </xf>
    <xf numFmtId="0" fontId="15" fillId="0" borderId="3" xfId="0" applyFont="1" applyBorder="1" applyAlignment="1">
      <alignment horizontal="center" wrapText="1"/>
    </xf>
    <xf numFmtId="0" fontId="15" fillId="0" borderId="3" xfId="0" quotePrefix="1" applyFont="1" applyBorder="1" applyAlignment="1">
      <alignment horizontal="center"/>
    </xf>
    <xf numFmtId="0" fontId="17" fillId="0" borderId="4" xfId="0" applyFont="1" applyBorder="1" applyAlignment="1">
      <alignment vertical="top"/>
    </xf>
    <xf numFmtId="0" fontId="15" fillId="0" borderId="1" xfId="0" applyFont="1" applyBorder="1" applyAlignment="1">
      <alignment horizontal="center" vertical="center" wrapText="1"/>
    </xf>
    <xf numFmtId="0" fontId="15" fillId="2" borderId="2" xfId="0" applyFont="1" applyFill="1" applyBorder="1" applyAlignment="1">
      <alignment horizontal="centerContinuous" vertical="center"/>
    </xf>
    <xf numFmtId="0" fontId="15" fillId="2" borderId="4" xfId="0" applyFont="1" applyFill="1" applyBorder="1" applyAlignment="1">
      <alignment horizontal="center" wrapText="1"/>
    </xf>
    <xf numFmtId="0" fontId="15" fillId="2" borderId="4" xfId="0" applyFont="1" applyFill="1" applyBorder="1" applyAlignment="1">
      <alignment horizontal="center" vertical="center" wrapText="1"/>
    </xf>
    <xf numFmtId="0" fontId="15" fillId="2" borderId="13" xfId="0" applyFont="1" applyFill="1" applyBorder="1" applyAlignment="1">
      <alignment horizontal="centerContinuous" vertical="center" wrapText="1"/>
    </xf>
    <xf numFmtId="0" fontId="15" fillId="2" borderId="12" xfId="0" applyFont="1" applyFill="1" applyBorder="1" applyAlignment="1">
      <alignment horizontal="centerContinuous" vertical="center" wrapText="1"/>
    </xf>
    <xf numFmtId="0" fontId="15" fillId="2" borderId="5" xfId="0" applyFont="1" applyFill="1" applyBorder="1" applyAlignment="1">
      <alignment horizontal="centerContinuous" vertical="center" wrapText="1"/>
    </xf>
    <xf numFmtId="0" fontId="15" fillId="2" borderId="2" xfId="0" applyFont="1" applyFill="1" applyBorder="1" applyAlignment="1">
      <alignment horizontal="justify" vertical="center" wrapText="1"/>
    </xf>
    <xf numFmtId="0" fontId="15" fillId="2" borderId="3" xfId="0" applyFont="1" applyFill="1" applyBorder="1" applyAlignment="1">
      <alignment horizontal="justify" vertical="center" wrapText="1"/>
    </xf>
    <xf numFmtId="0" fontId="15"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12" applyFont="1" applyFill="1" applyBorder="1" applyAlignment="1">
      <alignment horizontal="center" vertical="center" wrapText="1"/>
    </xf>
    <xf numFmtId="0" fontId="15" fillId="2" borderId="7" xfId="12" applyFont="1" applyFill="1" applyBorder="1" applyAlignment="1">
      <alignment horizontal="center" vertical="center" wrapText="1"/>
    </xf>
    <xf numFmtId="0" fontId="10" fillId="0" borderId="0" xfId="0" applyFont="1" applyAlignment="1">
      <alignment horizontal="center"/>
    </xf>
    <xf numFmtId="49" fontId="13" fillId="2" borderId="4" xfId="0" applyNumberFormat="1" applyFont="1" applyFill="1" applyBorder="1" applyAlignment="1">
      <alignment horizontal="center" vertical="top" wrapText="1"/>
    </xf>
    <xf numFmtId="0" fontId="13" fillId="0" borderId="0" xfId="0" applyFont="1" applyAlignment="1">
      <alignment vertical="center" wrapText="1"/>
    </xf>
    <xf numFmtId="0" fontId="13" fillId="0" borderId="0" xfId="0" applyFont="1" applyAlignment="1">
      <alignment vertical="top" wrapText="1"/>
    </xf>
    <xf numFmtId="0" fontId="11" fillId="0" borderId="7" xfId="0" applyFont="1" applyFill="1" applyBorder="1" applyAlignment="1">
      <alignment horizontal="center" vertical="center" wrapText="1"/>
    </xf>
    <xf numFmtId="49" fontId="13" fillId="2" borderId="5" xfId="0" applyNumberFormat="1" applyFont="1" applyFill="1" applyBorder="1" applyAlignment="1">
      <alignment horizontal="center" vertical="top" wrapText="1"/>
    </xf>
    <xf numFmtId="0" fontId="10" fillId="0" borderId="0" xfId="6" applyFont="1" applyBorder="1"/>
    <xf numFmtId="0" fontId="14" fillId="0" borderId="0" xfId="6" applyFont="1" applyBorder="1"/>
    <xf numFmtId="0" fontId="47" fillId="0" borderId="0" xfId="107" applyFont="1" applyBorder="1" applyAlignment="1">
      <alignment vertical="center"/>
    </xf>
    <xf numFmtId="0" fontId="17" fillId="0" borderId="0" xfId="107" applyFont="1" applyBorder="1" applyAlignment="1">
      <alignment vertical="center"/>
    </xf>
    <xf numFmtId="49" fontId="15" fillId="0" borderId="0" xfId="107" applyNumberFormat="1" applyFont="1" applyFill="1" applyBorder="1" applyAlignment="1">
      <alignment horizontal="center" vertical="center"/>
    </xf>
    <xf numFmtId="0" fontId="15" fillId="0" borderId="0" xfId="107" applyFont="1" applyBorder="1" applyAlignment="1">
      <alignment vertical="center"/>
    </xf>
    <xf numFmtId="0" fontId="14" fillId="2" borderId="0" xfId="107" applyFont="1" applyFill="1" applyBorder="1" applyAlignment="1">
      <alignment horizontal="centerContinuous"/>
    </xf>
    <xf numFmtId="0" fontId="14" fillId="2" borderId="0" xfId="107" applyFont="1" applyFill="1" applyBorder="1" applyAlignment="1">
      <alignment horizontal="centerContinuous" vertical="center"/>
    </xf>
    <xf numFmtId="0" fontId="14" fillId="2" borderId="0" xfId="107" applyFont="1" applyFill="1" applyBorder="1" applyAlignment="1">
      <alignment horizontal="center" vertical="center"/>
    </xf>
    <xf numFmtId="0" fontId="48" fillId="0" borderId="0" xfId="106" applyFont="1" applyFill="1" applyBorder="1" applyAlignment="1" applyProtection="1">
      <alignment horizontal="left" vertical="center"/>
      <protection locked="0"/>
    </xf>
    <xf numFmtId="0" fontId="15" fillId="35" borderId="0" xfId="108" applyFont="1" applyFill="1" applyBorder="1" applyAlignment="1">
      <alignment vertical="center"/>
    </xf>
    <xf numFmtId="0" fontId="14" fillId="0" borderId="0" xfId="107" applyFont="1" applyBorder="1" applyAlignment="1">
      <alignment horizontal="centerContinuous" vertical="center"/>
    </xf>
    <xf numFmtId="43" fontId="49" fillId="0" borderId="0" xfId="109" applyFont="1" applyBorder="1" applyAlignment="1">
      <alignment horizontal="center" vertical="center"/>
    </xf>
    <xf numFmtId="43" fontId="50" fillId="0" borderId="0" xfId="109" applyFont="1" applyBorder="1" applyAlignment="1">
      <alignment horizontal="center" vertical="center"/>
    </xf>
    <xf numFmtId="43" fontId="17" fillId="0" borderId="0" xfId="109" applyFont="1" applyBorder="1" applyAlignment="1">
      <alignment horizontal="center" vertical="center"/>
    </xf>
    <xf numFmtId="43" fontId="15" fillId="0" borderId="0" xfId="109" applyFont="1" applyBorder="1" applyAlignment="1">
      <alignment horizontal="center" vertical="center"/>
    </xf>
    <xf numFmtId="0" fontId="13" fillId="0" borderId="28" xfId="107" applyFont="1" applyBorder="1" applyAlignment="1">
      <alignment horizontal="centerContinuous" vertical="center"/>
    </xf>
    <xf numFmtId="0" fontId="14" fillId="0" borderId="29" xfId="107" applyFont="1" applyBorder="1" applyAlignment="1">
      <alignment horizontal="centerContinuous" vertical="center"/>
    </xf>
    <xf numFmtId="0" fontId="47" fillId="0" borderId="28" xfId="107" applyFont="1" applyBorder="1" applyAlignment="1">
      <alignment vertical="center"/>
    </xf>
    <xf numFmtId="49" fontId="15" fillId="0" borderId="29" xfId="107" applyNumberFormat="1" applyFont="1" applyFill="1" applyBorder="1" applyAlignment="1">
      <alignment horizontal="center" vertical="center"/>
    </xf>
    <xf numFmtId="0" fontId="15" fillId="0" borderId="28" xfId="107" applyFont="1" applyBorder="1" applyAlignment="1">
      <alignment vertical="center"/>
    </xf>
    <xf numFmtId="0" fontId="46" fillId="0" borderId="28" xfId="106" applyFont="1" applyFill="1" applyBorder="1" applyAlignment="1" applyProtection="1">
      <alignment horizontal="left" vertical="center" indent="1"/>
      <protection locked="0"/>
    </xf>
    <xf numFmtId="0" fontId="17" fillId="0" borderId="28" xfId="107" applyFont="1" applyBorder="1" applyAlignment="1">
      <alignment horizontal="left" vertical="center" indent="2"/>
    </xf>
    <xf numFmtId="0" fontId="46" fillId="0" borderId="28" xfId="106" applyFont="1" applyFill="1" applyBorder="1" applyAlignment="1" applyProtection="1">
      <alignment horizontal="left" vertical="center" wrapText="1" indent="1"/>
      <protection locked="0"/>
    </xf>
    <xf numFmtId="0" fontId="17" fillId="35" borderId="30" xfId="108" applyFont="1" applyFill="1" applyBorder="1" applyAlignment="1">
      <alignment vertical="center"/>
    </xf>
    <xf numFmtId="0" fontId="17" fillId="35" borderId="31" xfId="108" applyFont="1" applyFill="1" applyBorder="1" applyAlignment="1">
      <alignment vertical="center"/>
    </xf>
    <xf numFmtId="43" fontId="17" fillId="0" borderId="31" xfId="109" applyFont="1" applyBorder="1" applyAlignment="1">
      <alignment horizontal="center" vertical="center"/>
    </xf>
    <xf numFmtId="43" fontId="17" fillId="0" borderId="32" xfId="109" applyFont="1" applyBorder="1" applyAlignment="1">
      <alignment horizontal="center" vertical="center"/>
    </xf>
    <xf numFmtId="0" fontId="10" fillId="0" borderId="15" xfId="6" applyFont="1" applyBorder="1"/>
    <xf numFmtId="0" fontId="10" fillId="0" borderId="10" xfId="6" applyFont="1" applyBorder="1"/>
    <xf numFmtId="0" fontId="13" fillId="0" borderId="15" xfId="6" applyFont="1" applyBorder="1" applyAlignment="1">
      <alignment vertical="center"/>
    </xf>
    <xf numFmtId="169" fontId="49" fillId="0" borderId="0" xfId="109" applyNumberFormat="1" applyFont="1" applyBorder="1" applyAlignment="1">
      <alignment horizontal="center" vertical="center"/>
    </xf>
    <xf numFmtId="169" fontId="50" fillId="0" borderId="0" xfId="109" applyNumberFormat="1" applyFont="1" applyBorder="1" applyAlignment="1">
      <alignment horizontal="center" vertical="center"/>
    </xf>
    <xf numFmtId="169" fontId="49" fillId="0" borderId="29" xfId="109" applyNumberFormat="1" applyFont="1" applyBorder="1" applyAlignment="1">
      <alignment horizontal="center" vertical="center"/>
    </xf>
    <xf numFmtId="169" fontId="50" fillId="0" borderId="29" xfId="109" applyNumberFormat="1" applyFont="1" applyBorder="1" applyAlignment="1">
      <alignment horizontal="center" vertical="center"/>
    </xf>
    <xf numFmtId="0" fontId="13" fillId="2" borderId="0" xfId="8" applyFont="1" applyFill="1" applyBorder="1" applyAlignment="1">
      <alignment horizontal="centerContinuous" vertical="center" wrapText="1"/>
    </xf>
    <xf numFmtId="0" fontId="13" fillId="2" borderId="11" xfId="8" applyFont="1" applyFill="1" applyBorder="1" applyAlignment="1">
      <alignment horizontal="centerContinuous" vertical="center" wrapText="1"/>
    </xf>
    <xf numFmtId="0" fontId="13" fillId="2" borderId="4" xfId="8" applyFont="1" applyFill="1" applyBorder="1" applyAlignment="1">
      <alignment horizontal="center" vertical="center" wrapText="1"/>
    </xf>
    <xf numFmtId="0" fontId="13" fillId="2" borderId="3" xfId="8" applyFont="1" applyFill="1" applyBorder="1" applyAlignment="1">
      <alignment horizontal="center" vertical="center" wrapText="1"/>
    </xf>
    <xf numFmtId="0" fontId="52" fillId="35" borderId="0" xfId="111" applyFont="1" applyFill="1" applyBorder="1" applyAlignment="1">
      <alignment vertical="center"/>
    </xf>
    <xf numFmtId="0" fontId="51" fillId="0" borderId="7" xfId="111" applyFont="1" applyFill="1" applyBorder="1" applyAlignment="1">
      <alignment horizontal="justify" vertical="center"/>
    </xf>
    <xf numFmtId="0" fontId="52" fillId="35" borderId="0" xfId="111" applyFont="1" applyFill="1" applyBorder="1"/>
    <xf numFmtId="0" fontId="12" fillId="2" borderId="12" xfId="112" applyFont="1" applyFill="1" applyBorder="1" applyAlignment="1">
      <alignment horizontal="center" vertical="center" wrapText="1"/>
    </xf>
    <xf numFmtId="0" fontId="12" fillId="2" borderId="5" xfId="112" applyFont="1" applyFill="1" applyBorder="1" applyAlignment="1">
      <alignment horizontal="center" vertical="center" wrapText="1"/>
    </xf>
    <xf numFmtId="0" fontId="13" fillId="0" borderId="4" xfId="112" quotePrefix="1" applyFont="1" applyBorder="1" applyAlignment="1">
      <alignment horizontal="center" vertical="center" wrapText="1"/>
    </xf>
    <xf numFmtId="0" fontId="13" fillId="0" borderId="12" xfId="112" quotePrefix="1" applyFont="1" applyBorder="1" applyAlignment="1">
      <alignment horizontal="center" vertical="center" wrapText="1"/>
    </xf>
    <xf numFmtId="0" fontId="54" fillId="35" borderId="4" xfId="111" applyFont="1" applyFill="1" applyBorder="1" applyAlignment="1">
      <alignment horizontal="justify" vertical="center" wrapText="1"/>
    </xf>
    <xf numFmtId="43" fontId="54" fillId="35" borderId="12" xfId="113" applyFont="1" applyFill="1" applyBorder="1" applyAlignment="1">
      <alignment horizontal="justify" vertical="center" wrapText="1"/>
    </xf>
    <xf numFmtId="43" fontId="54" fillId="35" borderId="4" xfId="113" applyFont="1" applyFill="1" applyBorder="1" applyAlignment="1">
      <alignment horizontal="justify" vertical="center" wrapText="1"/>
    </xf>
    <xf numFmtId="0" fontId="13" fillId="0" borderId="15" xfId="0" applyFont="1" applyBorder="1" applyAlignment="1">
      <alignment vertical="top"/>
    </xf>
    <xf numFmtId="0" fontId="13" fillId="0" borderId="0" xfId="0" applyFont="1" applyBorder="1" applyAlignment="1">
      <alignment vertical="top"/>
    </xf>
    <xf numFmtId="0" fontId="13" fillId="0" borderId="10" xfId="0" applyFont="1" applyBorder="1" applyAlignment="1">
      <alignment vertical="top"/>
    </xf>
    <xf numFmtId="0" fontId="15" fillId="2" borderId="12" xfId="0" applyFont="1" applyFill="1" applyBorder="1" applyAlignment="1">
      <alignment horizontal="center" vertical="center" wrapText="1"/>
    </xf>
    <xf numFmtId="43" fontId="17" fillId="0" borderId="4" xfId="0" applyNumberFormat="1" applyFont="1" applyBorder="1" applyAlignment="1">
      <alignment vertical="top"/>
    </xf>
    <xf numFmtId="0" fontId="17" fillId="0" borderId="1" xfId="0" applyFont="1" applyBorder="1" applyAlignment="1">
      <alignment horizontal="center" vertical="center"/>
    </xf>
    <xf numFmtId="2" fontId="17" fillId="0" borderId="1" xfId="0" applyNumberFormat="1" applyFont="1" applyBorder="1" applyAlignment="1">
      <alignment horizontal="center" vertical="center"/>
    </xf>
    <xf numFmtId="43" fontId="17" fillId="0" borderId="1" xfId="0" applyNumberFormat="1" applyFont="1" applyBorder="1" applyAlignment="1">
      <alignment horizontal="center" vertical="center"/>
    </xf>
    <xf numFmtId="0" fontId="17" fillId="0" borderId="0" xfId="0" applyFont="1" applyAlignment="1">
      <alignment horizontal="center" vertical="center"/>
    </xf>
    <xf numFmtId="43" fontId="17" fillId="0" borderId="4" xfId="0" applyNumberFormat="1" applyFont="1" applyBorder="1" applyAlignment="1">
      <alignment horizontal="center" vertical="center"/>
    </xf>
    <xf numFmtId="43" fontId="10" fillId="0" borderId="0" xfId="0" applyNumberFormat="1" applyFont="1"/>
    <xf numFmtId="0" fontId="58" fillId="35" borderId="4" xfId="111" applyFont="1" applyFill="1" applyBorder="1" applyAlignment="1">
      <alignment horizontal="center" vertical="center" wrapText="1"/>
    </xf>
    <xf numFmtId="0" fontId="59" fillId="35" borderId="4" xfId="111" applyFont="1" applyFill="1" applyBorder="1" applyAlignment="1">
      <alignment horizontal="center" vertical="center" wrapText="1"/>
    </xf>
    <xf numFmtId="9" fontId="59" fillId="35" borderId="4" xfId="114" applyFont="1" applyFill="1" applyBorder="1" applyAlignment="1">
      <alignment horizontal="center" vertical="center" wrapText="1"/>
    </xf>
    <xf numFmtId="43" fontId="59" fillId="35" borderId="12" xfId="113" applyFont="1" applyFill="1" applyBorder="1" applyAlignment="1">
      <alignment horizontal="center" vertical="center" wrapText="1"/>
    </xf>
    <xf numFmtId="43" fontId="59" fillId="35" borderId="4" xfId="113" applyFont="1" applyFill="1" applyBorder="1" applyAlignment="1">
      <alignment horizontal="center" vertical="center" wrapText="1"/>
    </xf>
    <xf numFmtId="1" fontId="60" fillId="35" borderId="1" xfId="0" quotePrefix="1" applyNumberFormat="1" applyFont="1" applyFill="1" applyBorder="1" applyAlignment="1">
      <alignment horizontal="center" vertical="center" wrapText="1"/>
    </xf>
    <xf numFmtId="1" fontId="61" fillId="35" borderId="1" xfId="0" quotePrefix="1" applyNumberFormat="1" applyFont="1" applyFill="1" applyBorder="1" applyAlignment="1">
      <alignment horizontal="center" vertical="center" wrapText="1"/>
    </xf>
    <xf numFmtId="1" fontId="61" fillId="35" borderId="1" xfId="0" applyNumberFormat="1" applyFont="1" applyFill="1" applyBorder="1" applyAlignment="1">
      <alignment horizontal="center" vertical="center" wrapText="1"/>
    </xf>
    <xf numFmtId="1" fontId="61" fillId="35" borderId="1" xfId="0" quotePrefix="1" applyNumberFormat="1" applyFont="1" applyFill="1" applyBorder="1" applyAlignment="1">
      <alignment horizontal="center" vertical="center"/>
    </xf>
    <xf numFmtId="170" fontId="62" fillId="35" borderId="1" xfId="109" applyNumberFormat="1" applyFont="1" applyFill="1" applyBorder="1" applyAlignment="1">
      <alignment horizontal="left" vertical="center" wrapText="1"/>
    </xf>
    <xf numFmtId="1" fontId="61" fillId="35" borderId="1" xfId="0" applyNumberFormat="1" applyFont="1" applyFill="1" applyBorder="1" applyAlignment="1">
      <alignment horizontal="center" vertical="center"/>
    </xf>
    <xf numFmtId="170" fontId="63" fillId="35" borderId="1" xfId="109" applyNumberFormat="1" applyFont="1" applyFill="1" applyBorder="1" applyAlignment="1">
      <alignment horizontal="left" vertical="center" wrapText="1"/>
    </xf>
    <xf numFmtId="1" fontId="60" fillId="35" borderId="1" xfId="0" applyNumberFormat="1" applyFont="1" applyFill="1" applyBorder="1" applyAlignment="1">
      <alignment horizontal="center" vertical="center" wrapText="1"/>
    </xf>
    <xf numFmtId="0" fontId="10" fillId="0" borderId="0" xfId="0" applyFont="1" applyAlignment="1">
      <alignment horizontal="center" vertical="center"/>
    </xf>
    <xf numFmtId="171" fontId="64" fillId="35" borderId="1" xfId="0" applyNumberFormat="1" applyFont="1" applyFill="1" applyBorder="1" applyAlignment="1">
      <alignment horizontal="left" vertical="center" wrapText="1"/>
    </xf>
    <xf numFmtId="0" fontId="64" fillId="0" borderId="1" xfId="0" applyFont="1" applyBorder="1" applyAlignment="1">
      <alignment horizontal="left" vertical="center" wrapText="1"/>
    </xf>
    <xf numFmtId="0" fontId="10" fillId="0" borderId="0" xfId="0" applyFont="1" applyAlignment="1">
      <alignment vertical="center"/>
    </xf>
    <xf numFmtId="1" fontId="61" fillId="0" borderId="1" xfId="0" applyNumberFormat="1" applyFont="1" applyBorder="1" applyAlignment="1">
      <alignment horizontal="center" vertical="center" wrapText="1"/>
    </xf>
    <xf numFmtId="43" fontId="57" fillId="0" borderId="1" xfId="1" applyFont="1" applyBorder="1" applyAlignment="1">
      <alignment vertical="center"/>
    </xf>
    <xf numFmtId="43" fontId="62" fillId="0" borderId="1" xfId="1" applyFont="1" applyBorder="1" applyAlignment="1">
      <alignment vertical="center"/>
    </xf>
    <xf numFmtId="0" fontId="62" fillId="0" borderId="4" xfId="0" applyFont="1" applyBorder="1" applyAlignment="1">
      <alignment horizontal="center" vertical="center"/>
    </xf>
    <xf numFmtId="43" fontId="15" fillId="0" borderId="1" xfId="1" quotePrefix="1" applyFont="1" applyBorder="1" applyAlignment="1">
      <alignment horizontal="center" vertical="center"/>
    </xf>
    <xf numFmtId="43" fontId="62" fillId="0" borderId="4" xfId="1" applyFont="1" applyBorder="1" applyAlignment="1">
      <alignment vertical="center"/>
    </xf>
    <xf numFmtId="9" fontId="17" fillId="0" borderId="1" xfId="114" applyFont="1" applyBorder="1" applyAlignment="1">
      <alignment vertical="center"/>
    </xf>
    <xf numFmtId="9" fontId="15" fillId="0" borderId="1" xfId="114" quotePrefix="1" applyFont="1" applyBorder="1" applyAlignment="1">
      <alignment horizontal="center" vertical="center"/>
    </xf>
    <xf numFmtId="0" fontId="62" fillId="0" borderId="2" xfId="0" quotePrefix="1" applyFont="1" applyBorder="1" applyAlignment="1">
      <alignment horizontal="center" vertical="center"/>
    </xf>
    <xf numFmtId="0" fontId="65" fillId="0" borderId="2" xfId="0" quotePrefix="1" applyFont="1" applyBorder="1" applyAlignment="1">
      <alignment horizontal="center" vertical="center"/>
    </xf>
    <xf numFmtId="0" fontId="15" fillId="0" borderId="2" xfId="0" quotePrefix="1" applyFont="1" applyBorder="1" applyAlignment="1">
      <alignment horizontal="center" vertical="center" wrapText="1"/>
    </xf>
    <xf numFmtId="0" fontId="15" fillId="0" borderId="2" xfId="0" quotePrefix="1" applyFont="1" applyBorder="1" applyAlignment="1">
      <alignment horizontal="center" vertical="center"/>
    </xf>
    <xf numFmtId="0" fontId="62" fillId="0" borderId="1" xfId="0" quotePrefix="1" applyFont="1" applyBorder="1" applyAlignment="1">
      <alignment horizontal="center" vertical="center"/>
    </xf>
    <xf numFmtId="0" fontId="65" fillId="0" borderId="1" xfId="0" quotePrefix="1" applyFont="1" applyBorder="1" applyAlignment="1">
      <alignment horizontal="center" vertical="center"/>
    </xf>
    <xf numFmtId="0" fontId="15" fillId="0" borderId="1" xfId="0" quotePrefix="1" applyFont="1" applyBorder="1" applyAlignment="1">
      <alignment horizontal="center" vertical="center" wrapText="1"/>
    </xf>
    <xf numFmtId="0" fontId="62" fillId="0" borderId="1" xfId="0" applyFont="1" applyBorder="1" applyAlignment="1">
      <alignment horizontal="center" vertical="center"/>
    </xf>
    <xf numFmtId="0" fontId="65" fillId="0" borderId="1" xfId="0" applyFont="1" applyBorder="1" applyAlignment="1">
      <alignment horizontal="center" vertical="center"/>
    </xf>
    <xf numFmtId="9" fontId="15" fillId="0" borderId="1" xfId="114" applyFont="1" applyBorder="1" applyAlignment="1">
      <alignment horizontal="center" vertical="center"/>
    </xf>
    <xf numFmtId="9" fontId="17" fillId="0" borderId="1" xfId="114" applyFont="1" applyBorder="1" applyAlignment="1">
      <alignment horizontal="center" vertical="center"/>
    </xf>
    <xf numFmtId="0" fontId="65" fillId="35" borderId="1" xfId="0" applyFont="1" applyFill="1" applyBorder="1" applyAlignment="1">
      <alignment horizontal="center" vertical="center"/>
    </xf>
    <xf numFmtId="0" fontId="63" fillId="35" borderId="1" xfId="0" applyFont="1" applyFill="1" applyBorder="1" applyAlignment="1">
      <alignment horizontal="center" vertical="center"/>
    </xf>
    <xf numFmtId="0" fontId="65" fillId="35" borderId="1" xfId="0" applyFont="1" applyFill="1" applyBorder="1" applyAlignment="1">
      <alignment horizontal="center" vertical="center" wrapText="1"/>
    </xf>
    <xf numFmtId="0" fontId="14" fillId="35" borderId="1" xfId="0" applyFont="1" applyFill="1" applyBorder="1" applyAlignment="1">
      <alignment horizontal="center" vertical="center"/>
    </xf>
    <xf numFmtId="9" fontId="17" fillId="35" borderId="1" xfId="114" applyFont="1" applyFill="1" applyBorder="1" applyAlignment="1">
      <alignment horizontal="center" vertical="center"/>
    </xf>
    <xf numFmtId="43" fontId="15" fillId="35" borderId="1" xfId="2" applyNumberFormat="1" applyFont="1" applyFill="1" applyBorder="1" applyAlignment="1">
      <alignment horizontal="center" vertical="center"/>
    </xf>
    <xf numFmtId="9" fontId="17" fillId="35" borderId="1" xfId="114" applyFont="1" applyFill="1" applyBorder="1" applyAlignment="1">
      <alignment vertical="center"/>
    </xf>
    <xf numFmtId="0" fontId="14" fillId="35" borderId="1" xfId="0" applyFont="1" applyFill="1" applyBorder="1" applyAlignment="1">
      <alignment horizontal="center" vertical="center" wrapText="1"/>
    </xf>
    <xf numFmtId="0" fontId="17" fillId="35" borderId="1" xfId="8" applyFont="1" applyFill="1" applyBorder="1" applyAlignment="1">
      <alignment horizontal="center" vertical="center"/>
    </xf>
    <xf numFmtId="165" fontId="17" fillId="35" borderId="1" xfId="2" applyNumberFormat="1" applyFont="1" applyFill="1" applyBorder="1" applyAlignment="1">
      <alignment horizontal="center" vertical="center"/>
    </xf>
    <xf numFmtId="43" fontId="14" fillId="35" borderId="1" xfId="2" applyNumberFormat="1" applyFont="1" applyFill="1" applyBorder="1" applyAlignment="1">
      <alignment vertical="center"/>
    </xf>
    <xf numFmtId="43" fontId="62" fillId="0" borderId="1" xfId="2" applyNumberFormat="1" applyFont="1" applyBorder="1" applyAlignment="1">
      <alignment vertical="center"/>
    </xf>
    <xf numFmtId="9" fontId="17" fillId="0" borderId="3" xfId="114" applyFont="1" applyBorder="1" applyAlignment="1">
      <alignment horizontal="center" vertical="center"/>
    </xf>
    <xf numFmtId="9" fontId="10" fillId="0" borderId="0" xfId="114" applyFont="1" applyAlignment="1">
      <alignment horizontal="center" vertical="center"/>
    </xf>
    <xf numFmtId="9" fontId="13" fillId="2" borderId="3" xfId="114" applyFont="1" applyFill="1" applyBorder="1" applyAlignment="1">
      <alignment horizontal="center" vertical="center" wrapText="1"/>
    </xf>
    <xf numFmtId="0" fontId="14" fillId="0" borderId="1" xfId="0" applyFont="1" applyBorder="1" applyAlignment="1">
      <alignment horizontal="center" vertical="center"/>
    </xf>
    <xf numFmtId="0" fontId="66" fillId="0" borderId="1" xfId="0" applyFont="1" applyBorder="1" applyAlignment="1">
      <alignment horizontal="center" vertical="center" wrapText="1"/>
    </xf>
    <xf numFmtId="9" fontId="15" fillId="0" borderId="1" xfId="114" quotePrefix="1" applyFont="1" applyFill="1" applyBorder="1" applyAlignment="1">
      <alignment horizontal="center" vertical="center"/>
    </xf>
    <xf numFmtId="164" fontId="63" fillId="0" borderId="1" xfId="2" applyNumberFormat="1" applyFont="1" applyFill="1" applyBorder="1" applyAlignment="1">
      <alignment horizontal="center" vertical="center"/>
    </xf>
    <xf numFmtId="43" fontId="63" fillId="0" borderId="1" xfId="2" applyFont="1" applyFill="1" applyBorder="1" applyAlignment="1">
      <alignment horizontal="center" vertical="center"/>
    </xf>
    <xf numFmtId="43" fontId="63" fillId="0" borderId="1" xfId="2" applyFont="1" applyFill="1" applyBorder="1" applyAlignment="1">
      <alignment vertical="center"/>
    </xf>
    <xf numFmtId="170" fontId="66" fillId="35" borderId="1" xfId="109" applyNumberFormat="1" applyFont="1" applyFill="1" applyBorder="1" applyAlignment="1">
      <alignment horizontal="center" vertical="center" wrapText="1"/>
    </xf>
    <xf numFmtId="0" fontId="14" fillId="0" borderId="1" xfId="0" applyFont="1" applyBorder="1" applyAlignment="1">
      <alignment horizontal="center" vertical="center" wrapText="1"/>
    </xf>
    <xf numFmtId="43" fontId="63" fillId="0" borderId="1" xfId="2" applyNumberFormat="1" applyFont="1" applyFill="1" applyBorder="1" applyAlignment="1">
      <alignment horizontal="center" vertical="center"/>
    </xf>
    <xf numFmtId="165" fontId="62" fillId="0" borderId="1" xfId="2" applyNumberFormat="1" applyFont="1" applyBorder="1" applyAlignment="1">
      <alignment vertical="center"/>
    </xf>
    <xf numFmtId="0" fontId="14" fillId="0" borderId="3" xfId="0" applyFont="1" applyBorder="1" applyAlignment="1">
      <alignment horizontal="center" vertical="center"/>
    </xf>
    <xf numFmtId="0" fontId="14" fillId="0" borderId="3" xfId="0" applyFont="1" applyBorder="1" applyAlignment="1">
      <alignment horizontal="center" vertical="center" wrapText="1"/>
    </xf>
    <xf numFmtId="0" fontId="15" fillId="0" borderId="3" xfId="8" quotePrefix="1" applyFont="1" applyBorder="1" applyAlignment="1">
      <alignment horizontal="center" vertical="center"/>
    </xf>
    <xf numFmtId="9" fontId="15" fillId="0" borderId="3" xfId="114" quotePrefix="1" applyFont="1" applyFill="1" applyBorder="1" applyAlignment="1">
      <alignment horizontal="center" vertical="center"/>
    </xf>
    <xf numFmtId="164" fontId="63" fillId="0" borderId="3" xfId="2" applyNumberFormat="1" applyFont="1" applyFill="1" applyBorder="1" applyAlignment="1">
      <alignment horizontal="center" vertical="center"/>
    </xf>
    <xf numFmtId="43" fontId="63" fillId="0" borderId="3" xfId="2" applyFont="1" applyFill="1" applyBorder="1" applyAlignment="1">
      <alignment horizontal="center" vertical="center"/>
    </xf>
    <xf numFmtId="43" fontId="63" fillId="0" borderId="3" xfId="2" applyFont="1" applyFill="1" applyBorder="1" applyAlignment="1">
      <alignment vertical="center"/>
    </xf>
    <xf numFmtId="0" fontId="62" fillId="0" borderId="1" xfId="0" applyFont="1" applyBorder="1" applyAlignment="1">
      <alignment horizontal="center" vertical="center" wrapText="1"/>
    </xf>
    <xf numFmtId="0" fontId="57" fillId="0" borderId="1" xfId="8" quotePrefix="1" applyFont="1" applyBorder="1" applyAlignment="1">
      <alignment horizontal="center" vertical="center"/>
    </xf>
    <xf numFmtId="9" fontId="57" fillId="0" borderId="1" xfId="114" quotePrefix="1" applyFont="1" applyFill="1" applyBorder="1" applyAlignment="1">
      <alignment horizontal="center" vertical="center"/>
    </xf>
    <xf numFmtId="165" fontId="57" fillId="0" borderId="1" xfId="2" applyNumberFormat="1" applyFont="1" applyBorder="1" applyAlignment="1">
      <alignment vertical="center"/>
    </xf>
    <xf numFmtId="164" fontId="62" fillId="0" borderId="1" xfId="2" applyNumberFormat="1" applyFont="1" applyFill="1" applyBorder="1" applyAlignment="1">
      <alignment horizontal="center" vertical="center"/>
    </xf>
    <xf numFmtId="43" fontId="62" fillId="0" borderId="1" xfId="2" applyFont="1" applyFill="1" applyBorder="1" applyAlignment="1">
      <alignment horizontal="center" vertical="center"/>
    </xf>
    <xf numFmtId="43" fontId="62" fillId="0" borderId="1" xfId="2" applyFont="1" applyFill="1" applyBorder="1" applyAlignment="1">
      <alignment vertical="center"/>
    </xf>
    <xf numFmtId="170" fontId="62" fillId="35" borderId="1" xfId="109" applyNumberFormat="1" applyFont="1" applyFill="1" applyBorder="1" applyAlignment="1">
      <alignment horizontal="center" vertical="center" wrapText="1"/>
    </xf>
    <xf numFmtId="0" fontId="14" fillId="0" borderId="0" xfId="0" applyFont="1" applyBorder="1" applyAlignment="1">
      <alignment horizontal="center" vertical="center"/>
    </xf>
    <xf numFmtId="0" fontId="14" fillId="0" borderId="0" xfId="0" applyFont="1" applyBorder="1" applyAlignment="1">
      <alignment horizontal="center" vertical="center" wrapText="1"/>
    </xf>
    <xf numFmtId="0" fontId="15" fillId="0" borderId="0" xfId="8" quotePrefix="1" applyFont="1" applyBorder="1" applyAlignment="1">
      <alignment horizontal="center" vertical="center"/>
    </xf>
    <xf numFmtId="9" fontId="15" fillId="0" borderId="0" xfId="114" quotePrefix="1" applyFont="1" applyFill="1" applyBorder="1" applyAlignment="1">
      <alignment horizontal="center" vertical="center"/>
    </xf>
    <xf numFmtId="165" fontId="17" fillId="0" borderId="0" xfId="2" applyNumberFormat="1" applyFont="1" applyBorder="1" applyAlignment="1">
      <alignment vertical="center"/>
    </xf>
    <xf numFmtId="164" fontId="63" fillId="0" borderId="0" xfId="2" applyNumberFormat="1" applyFont="1" applyFill="1" applyBorder="1" applyAlignment="1">
      <alignment horizontal="center" vertical="center"/>
    </xf>
    <xf numFmtId="43" fontId="63" fillId="0" borderId="0" xfId="2" applyFont="1" applyFill="1" applyBorder="1" applyAlignment="1">
      <alignment horizontal="center" vertical="center"/>
    </xf>
    <xf numFmtId="43" fontId="63" fillId="0" borderId="0" xfId="2" applyFont="1" applyFill="1" applyBorder="1" applyAlignment="1">
      <alignment vertical="center"/>
    </xf>
    <xf numFmtId="43" fontId="14" fillId="0" borderId="1" xfId="2" applyFont="1" applyBorder="1" applyAlignment="1">
      <alignment vertical="center"/>
    </xf>
    <xf numFmtId="49" fontId="13" fillId="2" borderId="5"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3" fontId="13"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3" fontId="13" fillId="2" borderId="4" xfId="1" applyFont="1" applyFill="1" applyBorder="1" applyAlignment="1">
      <alignment horizontal="center" vertical="center" wrapText="1"/>
    </xf>
    <xf numFmtId="0" fontId="10" fillId="0" borderId="10" xfId="0" applyFont="1" applyBorder="1"/>
    <xf numFmtId="0" fontId="13" fillId="2" borderId="4" xfId="0" applyNumberFormat="1" applyFont="1" applyFill="1" applyBorder="1" applyAlignment="1">
      <alignment horizontal="center" vertical="center" wrapText="1"/>
    </xf>
    <xf numFmtId="0" fontId="63" fillId="0" borderId="15" xfId="0" applyFont="1" applyBorder="1" applyAlignment="1">
      <alignment horizontal="left" vertical="center"/>
    </xf>
    <xf numFmtId="0" fontId="63" fillId="0" borderId="0" xfId="0" applyFont="1"/>
    <xf numFmtId="0" fontId="67" fillId="0" borderId="0" xfId="0" applyFont="1"/>
    <xf numFmtId="0" fontId="63" fillId="0" borderId="0" xfId="0" applyNumberFormat="1" applyFont="1"/>
    <xf numFmtId="0" fontId="62" fillId="0" borderId="0" xfId="0" applyFont="1"/>
    <xf numFmtId="0" fontId="10" fillId="0" borderId="8" xfId="0" applyFont="1" applyBorder="1"/>
    <xf numFmtId="0" fontId="10" fillId="0" borderId="13" xfId="0" applyFont="1" applyBorder="1"/>
    <xf numFmtId="0" fontId="10" fillId="0" borderId="9" xfId="0" applyFont="1" applyBorder="1"/>
    <xf numFmtId="0" fontId="10" fillId="0" borderId="15" xfId="0" applyFont="1" applyBorder="1"/>
    <xf numFmtId="43" fontId="10" fillId="0" borderId="0" xfId="1" applyFont="1" applyBorder="1"/>
    <xf numFmtId="43" fontId="10" fillId="0" borderId="10" xfId="1" applyFont="1" applyBorder="1"/>
    <xf numFmtId="0" fontId="10" fillId="37" borderId="0" xfId="0" applyFont="1" applyFill="1"/>
    <xf numFmtId="0" fontId="15" fillId="0" borderId="14" xfId="115" applyFont="1" applyFill="1" applyBorder="1" applyAlignment="1">
      <alignment vertical="center" wrapText="1"/>
    </xf>
    <xf numFmtId="0" fontId="15" fillId="0" borderId="6" xfId="115" applyFont="1" applyFill="1" applyBorder="1" applyAlignment="1">
      <alignment vertical="center" wrapText="1"/>
    </xf>
    <xf numFmtId="0" fontId="10" fillId="0" borderId="0" xfId="115" applyFont="1" applyBorder="1"/>
    <xf numFmtId="0" fontId="10" fillId="0" borderId="10" xfId="115" applyFont="1" applyBorder="1"/>
    <xf numFmtId="0" fontId="13" fillId="2" borderId="4" xfId="112" applyFont="1" applyFill="1" applyBorder="1" applyAlignment="1">
      <alignment horizontal="center" vertical="center" wrapText="1"/>
    </xf>
    <xf numFmtId="0" fontId="65" fillId="0" borderId="5" xfId="112" applyFont="1" applyBorder="1" applyAlignment="1">
      <alignment horizontal="justify" vertical="center" wrapText="1"/>
    </xf>
    <xf numFmtId="0" fontId="65" fillId="0" borderId="5" xfId="112" applyFont="1" applyBorder="1" applyAlignment="1">
      <alignment horizontal="center" vertical="center" wrapText="1"/>
    </xf>
    <xf numFmtId="0" fontId="65" fillId="0" borderId="4" xfId="112" applyFont="1" applyBorder="1" applyAlignment="1">
      <alignment horizontal="center" vertical="center" wrapText="1"/>
    </xf>
    <xf numFmtId="0" fontId="65" fillId="0" borderId="8" xfId="112" applyFont="1" applyBorder="1" applyAlignment="1">
      <alignment horizontal="justify" vertical="center" wrapText="1"/>
    </xf>
    <xf numFmtId="0" fontId="20" fillId="0" borderId="0" xfId="115" applyFont="1"/>
    <xf numFmtId="0" fontId="14" fillId="0" borderId="0" xfId="115" applyFont="1"/>
    <xf numFmtId="0" fontId="10" fillId="0" borderId="0" xfId="115" applyFont="1"/>
    <xf numFmtId="0" fontId="17" fillId="0" borderId="8" xfId="112" applyFont="1" applyBorder="1" applyAlignment="1">
      <alignment horizontal="center" vertical="center" wrapText="1"/>
    </xf>
    <xf numFmtId="0" fontId="17" fillId="0" borderId="4" xfId="112" applyFont="1" applyBorder="1" applyAlignment="1">
      <alignment horizontal="center" vertical="center" wrapText="1"/>
    </xf>
    <xf numFmtId="0" fontId="17" fillId="0" borderId="4" xfId="115" applyFont="1" applyBorder="1" applyAlignment="1">
      <alignment vertical="top" wrapText="1"/>
    </xf>
    <xf numFmtId="0" fontId="65" fillId="0" borderId="4" xfId="115" applyFont="1" applyBorder="1" applyAlignment="1">
      <alignment vertical="top" wrapText="1"/>
    </xf>
    <xf numFmtId="0" fontId="65" fillId="0" borderId="4" xfId="115" quotePrefix="1" applyFont="1" applyBorder="1" applyAlignment="1">
      <alignment horizontal="center" vertical="top"/>
    </xf>
    <xf numFmtId="0" fontId="17" fillId="0" borderId="8" xfId="112" applyFont="1" applyFill="1" applyBorder="1" applyAlignment="1">
      <alignment horizontal="center" vertical="top" wrapText="1"/>
    </xf>
    <xf numFmtId="0" fontId="17" fillId="0" borderId="4" xfId="112" applyFont="1" applyFill="1" applyBorder="1" applyAlignment="1">
      <alignment horizontal="center" vertical="top" wrapText="1"/>
    </xf>
    <xf numFmtId="0" fontId="17" fillId="0" borderId="5" xfId="115" applyFont="1" applyBorder="1" applyAlignment="1">
      <alignment horizontal="justify" vertical="top" wrapText="1"/>
    </xf>
    <xf numFmtId="0" fontId="17" fillId="0" borderId="8" xfId="112" applyFont="1" applyBorder="1" applyAlignment="1">
      <alignment horizontal="center" vertical="top" wrapText="1"/>
    </xf>
    <xf numFmtId="0" fontId="63" fillId="0" borderId="4" xfId="115" applyFont="1" applyBorder="1" applyAlignment="1">
      <alignment horizontal="center" vertical="top"/>
    </xf>
    <xf numFmtId="0" fontId="65" fillId="0" borderId="4" xfId="115" applyFont="1" applyFill="1" applyBorder="1" applyAlignment="1">
      <alignment vertical="top" wrapText="1"/>
    </xf>
    <xf numFmtId="0" fontId="17" fillId="0" borderId="4" xfId="115" applyFont="1" applyBorder="1" applyAlignment="1">
      <alignment horizontal="center" vertical="top" wrapText="1"/>
    </xf>
    <xf numFmtId="0" fontId="17" fillId="0" borderId="4" xfId="115" quotePrefix="1" applyFont="1" applyBorder="1" applyAlignment="1">
      <alignment horizontal="center" vertical="top"/>
    </xf>
    <xf numFmtId="0" fontId="17" fillId="0" borderId="4" xfId="115" applyFont="1" applyBorder="1" applyAlignment="1">
      <alignment horizontal="center" vertical="top"/>
    </xf>
    <xf numFmtId="0" fontId="17" fillId="0" borderId="4" xfId="115" applyFont="1" applyFill="1" applyBorder="1" applyAlignment="1">
      <alignment horizontal="center" vertical="top"/>
    </xf>
    <xf numFmtId="0" fontId="17" fillId="0" borderId="4" xfId="112" applyFont="1" applyBorder="1" applyAlignment="1">
      <alignment horizontal="center" vertical="top" wrapText="1"/>
    </xf>
    <xf numFmtId="0" fontId="63" fillId="0" borderId="4" xfId="116" applyFont="1" applyBorder="1" applyAlignment="1">
      <alignment horizontal="justify" vertical="top" wrapText="1"/>
    </xf>
    <xf numFmtId="0" fontId="63" fillId="0" borderId="4" xfId="112" applyFont="1" applyBorder="1" applyAlignment="1">
      <alignment horizontal="center" vertical="center" wrapText="1"/>
    </xf>
    <xf numFmtId="0" fontId="63" fillId="0" borderId="4" xfId="116" applyFont="1" applyBorder="1" applyAlignment="1">
      <alignment horizontal="center" vertical="center" wrapText="1"/>
    </xf>
    <xf numFmtId="10" fontId="63" fillId="0" borderId="4" xfId="112" applyNumberFormat="1" applyFont="1" applyBorder="1" applyAlignment="1">
      <alignment horizontal="center" vertical="center" wrapText="1"/>
    </xf>
    <xf numFmtId="9" fontId="63" fillId="0" borderId="4" xfId="112" applyNumberFormat="1" applyFont="1" applyBorder="1" applyAlignment="1">
      <alignment horizontal="center" vertical="center" wrapText="1"/>
    </xf>
    <xf numFmtId="0" fontId="20" fillId="0" borderId="0" xfId="112" applyFont="1"/>
    <xf numFmtId="0" fontId="14" fillId="0" borderId="0" xfId="112" applyFont="1"/>
    <xf numFmtId="0" fontId="10" fillId="0" borderId="0" xfId="112" applyFont="1"/>
    <xf numFmtId="0" fontId="15" fillId="0" borderId="14" xfId="116" applyFont="1" applyFill="1" applyBorder="1" applyAlignment="1">
      <alignment vertical="center" wrapText="1"/>
    </xf>
    <xf numFmtId="0" fontId="15" fillId="0" borderId="6" xfId="116" applyFont="1" applyFill="1" applyBorder="1" applyAlignment="1">
      <alignment vertical="center" wrapText="1"/>
    </xf>
    <xf numFmtId="0" fontId="10" fillId="0" borderId="0" xfId="116" applyFont="1" applyBorder="1"/>
    <xf numFmtId="0" fontId="10" fillId="0" borderId="10" xfId="116" applyFont="1" applyBorder="1"/>
    <xf numFmtId="0" fontId="65" fillId="0" borderId="4" xfId="116" applyFont="1" applyBorder="1" applyAlignment="1">
      <alignment horizontal="center" vertical="center" wrapText="1"/>
    </xf>
    <xf numFmtId="10" fontId="17" fillId="0" borderId="8" xfId="112" applyNumberFormat="1" applyFont="1" applyBorder="1" applyAlignment="1">
      <alignment horizontal="center" vertical="center" wrapText="1"/>
    </xf>
    <xf numFmtId="10" fontId="17" fillId="0" borderId="4" xfId="112" applyNumberFormat="1" applyFont="1" applyBorder="1" applyAlignment="1">
      <alignment horizontal="center" vertical="center" wrapText="1"/>
    </xf>
    <xf numFmtId="9" fontId="17" fillId="0" borderId="8" xfId="112" applyNumberFormat="1" applyFont="1" applyBorder="1" applyAlignment="1">
      <alignment horizontal="center" vertical="center" wrapText="1"/>
    </xf>
    <xf numFmtId="0" fontId="10" fillId="0" borderId="0" xfId="116" applyFont="1"/>
    <xf numFmtId="0" fontId="14" fillId="0" borderId="0" xfId="116" applyFont="1"/>
    <xf numFmtId="0" fontId="65" fillId="0" borderId="4" xfId="116" applyFont="1" applyBorder="1" applyAlignment="1">
      <alignment horizontal="justify" vertical="top" wrapText="1"/>
    </xf>
    <xf numFmtId="0" fontId="65" fillId="0" borderId="4" xfId="116" applyFont="1" applyBorder="1" applyAlignment="1">
      <alignment horizontal="center" vertical="top" wrapText="1"/>
    </xf>
    <xf numFmtId="0" fontId="17" fillId="0" borderId="4" xfId="116" quotePrefix="1" applyFont="1" applyBorder="1" applyAlignment="1">
      <alignment horizontal="center" vertical="center" wrapText="1"/>
    </xf>
    <xf numFmtId="0" fontId="17" fillId="0" borderId="5" xfId="112" applyFont="1" applyBorder="1" applyAlignment="1">
      <alignment horizontal="center" vertical="center" wrapText="1"/>
    </xf>
    <xf numFmtId="0" fontId="65" fillId="0" borderId="4" xfId="116" applyNumberFormat="1" applyFont="1" applyBorder="1" applyAlignment="1">
      <alignment horizontal="center" vertical="center" wrapText="1"/>
    </xf>
    <xf numFmtId="0" fontId="57" fillId="0" borderId="4" xfId="116" quotePrefix="1" applyFont="1" applyBorder="1" applyAlignment="1">
      <alignment horizontal="center" vertical="center" wrapText="1"/>
    </xf>
    <xf numFmtId="9" fontId="65" fillId="0" borderId="4" xfId="116" applyNumberFormat="1" applyFont="1" applyBorder="1" applyAlignment="1">
      <alignment horizontal="center" vertical="center" wrapText="1"/>
    </xf>
    <xf numFmtId="0" fontId="17" fillId="0" borderId="4" xfId="116" quotePrefix="1" applyFont="1" applyBorder="1" applyAlignment="1">
      <alignment vertical="center" wrapText="1"/>
    </xf>
    <xf numFmtId="0" fontId="15" fillId="0" borderId="8" xfId="112" applyFont="1" applyBorder="1" applyAlignment="1">
      <alignment horizontal="justify" vertical="center" wrapText="1"/>
    </xf>
    <xf numFmtId="0" fontId="17" fillId="0" borderId="8" xfId="112" applyFont="1" applyBorder="1" applyAlignment="1">
      <alignment horizontal="justify" vertical="center" wrapText="1"/>
    </xf>
    <xf numFmtId="0" fontId="15" fillId="0" borderId="4" xfId="112" applyFont="1" applyBorder="1" applyAlignment="1">
      <alignment horizontal="justify" vertical="center" wrapText="1"/>
    </xf>
    <xf numFmtId="0" fontId="17" fillId="0" borderId="4" xfId="112" applyFont="1" applyBorder="1" applyAlignment="1">
      <alignment horizontal="justify" vertical="center" wrapText="1"/>
    </xf>
    <xf numFmtId="0" fontId="17" fillId="0" borderId="8" xfId="112" applyNumberFormat="1" applyFont="1" applyBorder="1" applyAlignment="1">
      <alignment horizontal="center" vertical="center" wrapText="1"/>
    </xf>
    <xf numFmtId="0" fontId="20" fillId="0" borderId="0" xfId="116" applyFont="1"/>
    <xf numFmtId="0" fontId="65" fillId="0" borderId="5" xfId="116" applyFont="1" applyBorder="1" applyAlignment="1">
      <alignment horizontal="center" vertical="center" wrapText="1"/>
    </xf>
    <xf numFmtId="0" fontId="17" fillId="0" borderId="4" xfId="112" applyNumberFormat="1" applyFont="1" applyBorder="1" applyAlignment="1">
      <alignment horizontal="center" vertical="center" wrapText="1"/>
    </xf>
    <xf numFmtId="9" fontId="17" fillId="0" borderId="4" xfId="112" applyNumberFormat="1" applyFont="1" applyBorder="1" applyAlignment="1">
      <alignment horizontal="center" vertical="center" wrapText="1"/>
    </xf>
    <xf numFmtId="0" fontId="15" fillId="0" borderId="2" xfId="112" quotePrefix="1" applyFont="1" applyBorder="1" applyAlignment="1">
      <alignment horizontal="center" vertical="top" wrapText="1"/>
    </xf>
    <xf numFmtId="0" fontId="65" fillId="35" borderId="4" xfId="117" applyFont="1" applyFill="1" applyBorder="1" applyAlignment="1">
      <alignment horizontal="justify" vertical="center" wrapText="1"/>
    </xf>
    <xf numFmtId="0" fontId="65" fillId="0" borderId="8" xfId="112" applyFont="1" applyBorder="1" applyAlignment="1">
      <alignment horizontal="center" vertical="center" wrapText="1"/>
    </xf>
    <xf numFmtId="0" fontId="65" fillId="35" borderId="4" xfId="112" applyFont="1" applyFill="1" applyBorder="1" applyAlignment="1">
      <alignment horizontal="center" vertical="center" wrapText="1"/>
    </xf>
    <xf numFmtId="172" fontId="65" fillId="0" borderId="8" xfId="112" applyNumberFormat="1" applyFont="1" applyBorder="1" applyAlignment="1">
      <alignment horizontal="center" vertical="center" wrapText="1"/>
    </xf>
    <xf numFmtId="0" fontId="65" fillId="35" borderId="4" xfId="112" applyFont="1" applyFill="1" applyBorder="1" applyAlignment="1">
      <alignment vertical="center" wrapText="1"/>
    </xf>
    <xf numFmtId="172" fontId="17" fillId="0" borderId="4" xfId="112" applyNumberFormat="1" applyFont="1" applyBorder="1" applyAlignment="1">
      <alignment horizontal="center" vertical="center" wrapText="1"/>
    </xf>
    <xf numFmtId="0" fontId="65" fillId="35" borderId="4" xfId="112" applyFont="1" applyFill="1" applyBorder="1" applyAlignment="1">
      <alignment horizontal="center" vertical="center"/>
    </xf>
    <xf numFmtId="0" fontId="65" fillId="35" borderId="5" xfId="112" applyFont="1" applyFill="1" applyBorder="1" applyAlignment="1">
      <alignment horizontal="center" vertical="center" wrapText="1"/>
    </xf>
    <xf numFmtId="0" fontId="65" fillId="35" borderId="4" xfId="116" applyFont="1" applyFill="1" applyBorder="1" applyAlignment="1">
      <alignment horizontal="center" vertical="center" wrapText="1"/>
    </xf>
    <xf numFmtId="0" fontId="65" fillId="35" borderId="4" xfId="116" quotePrefix="1" applyFont="1" applyFill="1" applyBorder="1" applyAlignment="1">
      <alignment horizontal="center" vertical="center" wrapText="1"/>
    </xf>
    <xf numFmtId="0" fontId="65" fillId="35" borderId="8" xfId="112" applyFont="1" applyFill="1" applyBorder="1" applyAlignment="1">
      <alignment horizontal="center" vertical="center" wrapText="1"/>
    </xf>
    <xf numFmtId="0" fontId="65" fillId="35" borderId="4" xfId="117" applyFont="1" applyFill="1" applyBorder="1" applyAlignment="1">
      <alignment horizontal="center" vertical="center" wrapText="1"/>
    </xf>
    <xf numFmtId="0" fontId="65" fillId="35" borderId="4" xfId="117" applyFont="1" applyFill="1" applyBorder="1" applyAlignment="1">
      <alignment horizontal="center" vertical="center"/>
    </xf>
    <xf numFmtId="0" fontId="57" fillId="35" borderId="4" xfId="116" applyFont="1" applyFill="1" applyBorder="1" applyAlignment="1">
      <alignment horizontal="center" vertical="center" wrapText="1"/>
    </xf>
    <xf numFmtId="0" fontId="65" fillId="35" borderId="4" xfId="116" quotePrefix="1" applyFont="1" applyFill="1" applyBorder="1" applyAlignment="1">
      <alignment horizontal="center" vertical="center"/>
    </xf>
    <xf numFmtId="0" fontId="65" fillId="35" borderId="4" xfId="116" applyFont="1" applyFill="1" applyBorder="1" applyAlignment="1">
      <alignment horizontal="center" vertical="center"/>
    </xf>
    <xf numFmtId="0" fontId="65" fillId="0" borderId="4" xfId="117" applyFont="1" applyBorder="1" applyAlignment="1">
      <alignment horizontal="center" vertical="center" wrapText="1"/>
    </xf>
    <xf numFmtId="0" fontId="17" fillId="0" borderId="8" xfId="112" quotePrefix="1" applyFont="1" applyBorder="1" applyAlignment="1">
      <alignment horizontal="center" vertical="center" wrapText="1"/>
    </xf>
    <xf numFmtId="0" fontId="65" fillId="0" borderId="4" xfId="116" quotePrefix="1" applyFont="1" applyBorder="1" applyAlignment="1">
      <alignment horizontal="center" vertical="center" wrapText="1"/>
    </xf>
    <xf numFmtId="0" fontId="65" fillId="0" borderId="3" xfId="116" quotePrefix="1" applyFont="1" applyBorder="1" applyAlignment="1">
      <alignment horizontal="center" vertical="center" wrapText="1"/>
    </xf>
    <xf numFmtId="0" fontId="65" fillId="0" borderId="1" xfId="117" applyFont="1" applyBorder="1" applyAlignment="1">
      <alignment horizontal="center" vertical="center" wrapText="1"/>
    </xf>
    <xf numFmtId="0" fontId="65" fillId="0" borderId="4" xfId="116" quotePrefix="1" applyFont="1" applyBorder="1" applyAlignment="1">
      <alignment horizontal="center" vertical="center"/>
    </xf>
    <xf numFmtId="0" fontId="65" fillId="0" borderId="4" xfId="116" applyFont="1" applyBorder="1" applyAlignment="1">
      <alignment horizontal="center" vertical="center"/>
    </xf>
    <xf numFmtId="0" fontId="17" fillId="0" borderId="5" xfId="112" quotePrefix="1" applyFont="1" applyBorder="1" applyAlignment="1">
      <alignment horizontal="center" vertical="center" wrapText="1"/>
    </xf>
    <xf numFmtId="0" fontId="65" fillId="0" borderId="7" xfId="112" applyFont="1" applyBorder="1" applyAlignment="1">
      <alignment horizontal="center" vertical="center" wrapText="1"/>
    </xf>
    <xf numFmtId="0" fontId="17" fillId="0" borderId="7" xfId="112" applyFont="1" applyBorder="1" applyAlignment="1">
      <alignment horizontal="center" vertical="center" wrapText="1"/>
    </xf>
    <xf numFmtId="0" fontId="65" fillId="0" borderId="7" xfId="116" applyFont="1" applyBorder="1" applyAlignment="1">
      <alignment horizontal="center" vertical="center" wrapText="1"/>
    </xf>
    <xf numFmtId="0" fontId="65" fillId="0" borderId="7" xfId="116" quotePrefix="1" applyFont="1" applyBorder="1" applyAlignment="1">
      <alignment horizontal="center" vertical="center" wrapText="1"/>
    </xf>
    <xf numFmtId="0" fontId="17" fillId="0" borderId="7" xfId="112" quotePrefix="1" applyFont="1" applyBorder="1" applyAlignment="1">
      <alignment horizontal="center" vertical="center" wrapText="1"/>
    </xf>
    <xf numFmtId="0" fontId="17" fillId="0" borderId="12" xfId="112" applyFont="1" applyBorder="1" applyAlignment="1">
      <alignment horizontal="center" vertical="center" wrapText="1"/>
    </xf>
    <xf numFmtId="0" fontId="65" fillId="0" borderId="4" xfId="116" quotePrefix="1" applyFont="1" applyBorder="1" applyAlignment="1">
      <alignment horizontal="justify" vertical="center"/>
    </xf>
    <xf numFmtId="0" fontId="65" fillId="0" borderId="5" xfId="116" applyFont="1" applyBorder="1" applyAlignment="1">
      <alignment horizontal="justify" vertical="top" wrapText="1"/>
    </xf>
    <xf numFmtId="0" fontId="10" fillId="37" borderId="0" xfId="6" applyFont="1" applyFill="1"/>
    <xf numFmtId="43" fontId="15" fillId="0" borderId="11" xfId="1" quotePrefix="1" applyFont="1" applyBorder="1" applyAlignment="1">
      <alignment horizontal="center" vertical="center"/>
    </xf>
    <xf numFmtId="0" fontId="17" fillId="0" borderId="4" xfId="0" applyFont="1" applyBorder="1" applyAlignment="1">
      <alignment horizontal="center" vertical="center" wrapText="1"/>
    </xf>
    <xf numFmtId="43" fontId="17" fillId="0" borderId="4" xfId="1" applyFont="1" applyBorder="1" applyAlignment="1">
      <alignment vertical="center" wrapText="1"/>
    </xf>
    <xf numFmtId="0" fontId="10" fillId="0" borderId="7" xfId="0" applyFont="1" applyBorder="1"/>
    <xf numFmtId="0" fontId="10" fillId="0" borderId="12" xfId="0" applyFont="1" applyBorder="1"/>
    <xf numFmtId="43" fontId="68" fillId="0" borderId="4" xfId="0" applyNumberFormat="1" applyFont="1" applyBorder="1"/>
    <xf numFmtId="0" fontId="17" fillId="0" borderId="1" xfId="0" applyFont="1" applyBorder="1" applyAlignment="1">
      <alignment horizontal="center" vertical="center" wrapText="1"/>
    </xf>
    <xf numFmtId="43" fontId="17" fillId="0" borderId="1" xfId="1" applyFont="1" applyBorder="1" applyAlignment="1">
      <alignment horizontal="justify" vertical="center"/>
    </xf>
    <xf numFmtId="0" fontId="65" fillId="35" borderId="4" xfId="112" applyFont="1" applyFill="1" applyBorder="1" applyAlignment="1">
      <alignment horizontal="center" vertical="center" wrapText="1"/>
    </xf>
    <xf numFmtId="165" fontId="17" fillId="35" borderId="1" xfId="1" applyNumberFormat="1" applyFont="1" applyFill="1" applyBorder="1" applyAlignment="1">
      <alignment vertical="center"/>
    </xf>
    <xf numFmtId="0" fontId="10" fillId="37" borderId="0" xfId="0" applyFont="1" applyFill="1" applyAlignment="1">
      <alignment horizontal="center"/>
    </xf>
    <xf numFmtId="0" fontId="65" fillId="0" borderId="5" xfId="115" applyFont="1" applyBorder="1" applyAlignment="1">
      <alignment horizontal="justify" vertical="top" wrapText="1"/>
    </xf>
    <xf numFmtId="0" fontId="65" fillId="0" borderId="4" xfId="115" quotePrefix="1" applyFont="1" applyBorder="1" applyAlignment="1">
      <alignment vertical="top" wrapText="1"/>
    </xf>
    <xf numFmtId="3" fontId="17" fillId="36" borderId="8" xfId="112" applyNumberFormat="1" applyFont="1" applyFill="1" applyBorder="1" applyAlignment="1">
      <alignment horizontal="center" vertical="top" wrapText="1"/>
    </xf>
    <xf numFmtId="0" fontId="17" fillId="36" borderId="4" xfId="112" applyFont="1" applyFill="1" applyBorder="1" applyAlignment="1">
      <alignment horizontal="center" vertical="top" wrapText="1"/>
    </xf>
    <xf numFmtId="0" fontId="65" fillId="0" borderId="5" xfId="115" quotePrefix="1" applyFont="1" applyBorder="1" applyAlignment="1">
      <alignment horizontal="center" vertical="top"/>
    </xf>
    <xf numFmtId="0" fontId="65" fillId="0" borderId="4" xfId="115" applyNumberFormat="1" applyFont="1" applyBorder="1" applyAlignment="1">
      <alignment vertical="top" wrapText="1"/>
    </xf>
    <xf numFmtId="0" fontId="65" fillId="0" borderId="5" xfId="115" applyFont="1" applyBorder="1" applyAlignment="1">
      <alignment horizontal="center" vertical="top"/>
    </xf>
    <xf numFmtId="3" fontId="17" fillId="0" borderId="8" xfId="112" applyNumberFormat="1" applyFont="1" applyFill="1" applyBorder="1" applyAlignment="1">
      <alignment horizontal="center" vertical="top" wrapText="1"/>
    </xf>
    <xf numFmtId="3" fontId="17" fillId="0" borderId="4" xfId="112" applyNumberFormat="1" applyFont="1" applyFill="1" applyBorder="1" applyAlignment="1">
      <alignment horizontal="center" vertical="top" wrapText="1"/>
    </xf>
    <xf numFmtId="0" fontId="65" fillId="0" borderId="5" xfId="115" applyFont="1" applyBorder="1" applyAlignment="1">
      <alignment vertical="top" wrapText="1"/>
    </xf>
    <xf numFmtId="0" fontId="14" fillId="0" borderId="4" xfId="115" applyFont="1" applyFill="1" applyBorder="1" applyAlignment="1">
      <alignment horizontal="center" vertical="top"/>
    </xf>
    <xf numFmtId="0" fontId="10" fillId="0" borderId="4" xfId="115" applyFont="1" applyFill="1" applyBorder="1" applyAlignment="1">
      <alignment horizontal="center" vertical="top"/>
    </xf>
    <xf numFmtId="0" fontId="63" fillId="0" borderId="4" xfId="115" quotePrefix="1" applyFont="1" applyBorder="1" applyAlignment="1">
      <alignment vertical="top" wrapText="1"/>
    </xf>
    <xf numFmtId="0" fontId="63" fillId="0" borderId="4" xfId="115" applyFont="1" applyBorder="1" applyAlignment="1">
      <alignment vertical="top" wrapText="1"/>
    </xf>
    <xf numFmtId="0" fontId="63" fillId="0" borderId="3" xfId="115" applyFont="1" applyBorder="1" applyAlignment="1">
      <alignment horizontal="center" vertical="top" wrapText="1"/>
    </xf>
    <xf numFmtId="0" fontId="63" fillId="0" borderId="3" xfId="115" applyFont="1" applyBorder="1" applyAlignment="1">
      <alignment vertical="top" wrapText="1"/>
    </xf>
    <xf numFmtId="0" fontId="63" fillId="0" borderId="4" xfId="115" applyFont="1" applyBorder="1" applyAlignment="1">
      <alignment horizontal="center" vertical="top" wrapText="1"/>
    </xf>
    <xf numFmtId="0" fontId="10" fillId="0" borderId="4" xfId="115" applyFont="1" applyFill="1" applyBorder="1" applyAlignment="1">
      <alignment horizontal="center" vertical="top" wrapText="1"/>
    </xf>
    <xf numFmtId="0" fontId="17" fillId="0" borderId="5" xfId="115" applyFont="1" applyBorder="1" applyAlignment="1">
      <alignment vertical="top" wrapText="1"/>
    </xf>
    <xf numFmtId="0" fontId="10" fillId="0" borderId="14" xfId="0" applyFont="1" applyBorder="1"/>
    <xf numFmtId="0" fontId="10" fillId="0" borderId="6" xfId="0" applyFont="1" applyBorder="1"/>
    <xf numFmtId="0" fontId="10" fillId="0" borderId="11" xfId="0" applyFont="1" applyBorder="1"/>
    <xf numFmtId="0" fontId="17" fillId="0" borderId="1" xfId="0" applyFont="1" applyBorder="1" applyAlignment="1">
      <alignment vertical="center" wrapText="1"/>
    </xf>
    <xf numFmtId="0" fontId="17" fillId="0" borderId="2" xfId="0" applyFont="1" applyBorder="1" applyAlignment="1">
      <alignment vertical="center" wrapText="1"/>
    </xf>
    <xf numFmtId="1" fontId="61" fillId="0" borderId="3" xfId="0" applyNumberFormat="1" applyFont="1" applyBorder="1" applyAlignment="1">
      <alignment horizontal="center" vertical="center" wrapText="1"/>
    </xf>
    <xf numFmtId="170" fontId="62" fillId="35" borderId="2" xfId="109" applyNumberFormat="1" applyFont="1" applyFill="1" applyBorder="1" applyAlignment="1">
      <alignment horizontal="left" vertical="center" wrapText="1"/>
    </xf>
    <xf numFmtId="165" fontId="65" fillId="35" borderId="1" xfId="2" applyNumberFormat="1" applyFont="1" applyFill="1" applyBorder="1" applyAlignment="1">
      <alignment horizontal="center" vertical="center"/>
    </xf>
    <xf numFmtId="0" fontId="65" fillId="35" borderId="1" xfId="8" applyFont="1" applyFill="1" applyBorder="1" applyAlignment="1">
      <alignment horizontal="center" vertical="center"/>
    </xf>
    <xf numFmtId="0" fontId="10" fillId="0" borderId="3" xfId="0" applyFont="1" applyBorder="1" applyAlignment="1">
      <alignment wrapText="1"/>
    </xf>
    <xf numFmtId="0" fontId="15" fillId="0" borderId="1" xfId="0" applyFont="1" applyBorder="1" applyAlignment="1">
      <alignment horizontal="left" vertical="center" wrapText="1"/>
    </xf>
    <xf numFmtId="1" fontId="60" fillId="35" borderId="3" xfId="0" quotePrefix="1" applyNumberFormat="1" applyFont="1" applyFill="1" applyBorder="1" applyAlignment="1">
      <alignment horizontal="center" vertical="center" wrapText="1"/>
    </xf>
    <xf numFmtId="1" fontId="61" fillId="35" borderId="2" xfId="0" applyNumberFormat="1" applyFont="1" applyFill="1" applyBorder="1" applyAlignment="1">
      <alignment horizontal="center" vertical="center" wrapText="1"/>
    </xf>
    <xf numFmtId="1" fontId="61" fillId="35" borderId="2" xfId="0" quotePrefix="1" applyNumberFormat="1" applyFont="1" applyFill="1" applyBorder="1" applyAlignment="1">
      <alignment horizontal="center" vertical="center" wrapText="1"/>
    </xf>
    <xf numFmtId="1" fontId="60" fillId="35" borderId="2" xfId="0" quotePrefix="1" applyNumberFormat="1" applyFont="1" applyFill="1" applyBorder="1" applyAlignment="1">
      <alignment horizontal="center" vertical="center" wrapText="1"/>
    </xf>
    <xf numFmtId="0" fontId="10" fillId="0" borderId="1" xfId="0" applyFont="1" applyBorder="1" applyAlignment="1">
      <alignment wrapText="1"/>
    </xf>
    <xf numFmtId="9" fontId="65" fillId="35" borderId="4" xfId="112" applyNumberFormat="1" applyFont="1" applyFill="1" applyBorder="1" applyAlignment="1">
      <alignment horizontal="center" vertical="center" wrapText="1"/>
    </xf>
    <xf numFmtId="10" fontId="65" fillId="35" borderId="4" xfId="112" applyNumberFormat="1" applyFont="1" applyFill="1" applyBorder="1" applyAlignment="1">
      <alignment horizontal="center" vertical="center" wrapText="1"/>
    </xf>
    <xf numFmtId="43" fontId="10" fillId="37" borderId="0" xfId="0" applyNumberFormat="1" applyFont="1" applyFill="1" applyAlignment="1">
      <alignment horizontal="center"/>
    </xf>
    <xf numFmtId="170" fontId="63" fillId="35" borderId="3" xfId="109" applyNumberFormat="1" applyFont="1" applyFill="1" applyBorder="1" applyAlignment="1">
      <alignment horizontal="left" vertical="center" wrapText="1"/>
    </xf>
    <xf numFmtId="0" fontId="65" fillId="0" borderId="5" xfId="112" applyFont="1" applyBorder="1" applyAlignment="1">
      <alignment horizontal="justify" vertical="center" wrapText="1"/>
    </xf>
    <xf numFmtId="0" fontId="65" fillId="0" borderId="5" xfId="112" applyFont="1" applyBorder="1" applyAlignment="1">
      <alignment horizontal="center" vertical="center" wrapText="1"/>
    </xf>
    <xf numFmtId="0" fontId="65" fillId="0" borderId="8" xfId="112" applyFont="1" applyBorder="1" applyAlignment="1">
      <alignment horizontal="justify" vertical="center" wrapText="1"/>
    </xf>
    <xf numFmtId="1" fontId="60" fillId="35" borderId="1" xfId="0" quotePrefix="1" applyNumberFormat="1" applyFont="1" applyFill="1" applyBorder="1" applyAlignment="1">
      <alignment horizontal="center" vertical="top" wrapText="1"/>
    </xf>
    <xf numFmtId="0" fontId="63" fillId="0" borderId="1" xfId="0" applyFont="1" applyBorder="1" applyAlignment="1">
      <alignment horizontal="justify" vertical="center" wrapText="1"/>
    </xf>
    <xf numFmtId="49" fontId="63" fillId="0" borderId="1" xfId="185" applyNumberFormat="1" applyFont="1" applyBorder="1" applyAlignment="1">
      <alignment horizontal="center" vertical="center" wrapText="1"/>
    </xf>
    <xf numFmtId="0" fontId="63" fillId="0" borderId="1" xfId="185" applyNumberFormat="1" applyFont="1" applyBorder="1" applyAlignment="1">
      <alignment horizontal="center" vertical="center" wrapText="1"/>
    </xf>
    <xf numFmtId="49" fontId="63" fillId="0" borderId="1" xfId="186" applyNumberFormat="1" applyFont="1" applyBorder="1" applyAlignment="1">
      <alignment horizontal="center" vertical="center" wrapText="1"/>
    </xf>
    <xf numFmtId="0" fontId="63" fillId="0" borderId="1" xfId="186" applyNumberFormat="1" applyFont="1" applyBorder="1" applyAlignment="1">
      <alignment horizontal="center" vertical="center" wrapText="1"/>
    </xf>
    <xf numFmtId="43" fontId="57" fillId="0" borderId="1" xfId="0" applyNumberFormat="1" applyFont="1" applyBorder="1" applyAlignment="1">
      <alignment horizontal="justify" vertical="center"/>
    </xf>
    <xf numFmtId="9" fontId="10" fillId="0" borderId="0" xfId="114" applyFont="1"/>
    <xf numFmtId="9" fontId="15" fillId="2" borderId="13" xfId="114" applyFont="1" applyFill="1" applyBorder="1" applyAlignment="1">
      <alignment horizontal="centerContinuous" vertical="center" wrapText="1"/>
    </xf>
    <xf numFmtId="9" fontId="17" fillId="0" borderId="4" xfId="114" applyFont="1" applyBorder="1" applyAlignment="1">
      <alignment vertical="center"/>
    </xf>
    <xf numFmtId="9" fontId="10" fillId="0" borderId="0" xfId="114" applyFont="1" applyBorder="1"/>
    <xf numFmtId="9" fontId="15" fillId="2" borderId="12" xfId="114" applyFont="1" applyFill="1" applyBorder="1" applyAlignment="1">
      <alignment horizontal="centerContinuous" vertical="center" wrapText="1"/>
    </xf>
    <xf numFmtId="0" fontId="10" fillId="0" borderId="1" xfId="0" applyFont="1" applyBorder="1" applyAlignment="1">
      <alignment horizontal="center" vertical="center" wrapText="1"/>
    </xf>
    <xf numFmtId="43" fontId="17" fillId="35" borderId="1" xfId="1" applyFont="1" applyFill="1" applyBorder="1" applyAlignment="1">
      <alignment horizontal="justify" vertical="center"/>
    </xf>
    <xf numFmtId="0" fontId="17" fillId="0" borderId="0" xfId="115" applyFont="1"/>
    <xf numFmtId="0" fontId="15" fillId="0" borderId="5" xfId="112" applyFont="1" applyBorder="1" applyAlignment="1">
      <alignment vertical="center" wrapText="1"/>
    </xf>
    <xf numFmtId="0" fontId="15" fillId="0" borderId="5" xfId="112" applyFont="1" applyBorder="1" applyAlignment="1">
      <alignment horizontal="justify" vertical="center" wrapText="1"/>
    </xf>
    <xf numFmtId="0" fontId="15" fillId="0" borderId="5" xfId="115" applyFont="1" applyBorder="1" applyAlignment="1">
      <alignment horizontal="center" vertical="center" wrapText="1"/>
    </xf>
    <xf numFmtId="0" fontId="15" fillId="0" borderId="4" xfId="115" applyFont="1" applyBorder="1" applyAlignment="1">
      <alignment horizontal="center" vertical="center" wrapText="1"/>
    </xf>
    <xf numFmtId="0" fontId="57" fillId="0" borderId="0" xfId="115" applyFont="1" applyAlignment="1">
      <alignment vertical="center"/>
    </xf>
    <xf numFmtId="43" fontId="15" fillId="0" borderId="3" xfId="0" applyNumberFormat="1" applyFont="1" applyBorder="1" applyAlignment="1">
      <alignment horizontal="justify" vertical="center"/>
    </xf>
    <xf numFmtId="43" fontId="17" fillId="0" borderId="4" xfId="1" applyFont="1" applyFill="1" applyBorder="1" applyAlignment="1">
      <alignment horizontal="center" vertical="center"/>
    </xf>
    <xf numFmtId="43" fontId="15" fillId="0" borderId="3" xfId="0" quotePrefix="1" applyNumberFormat="1" applyFont="1" applyFill="1" applyBorder="1" applyAlignment="1">
      <alignment vertical="center"/>
    </xf>
    <xf numFmtId="43" fontId="17" fillId="0" borderId="1" xfId="1" applyFont="1" applyFill="1" applyBorder="1" applyAlignment="1">
      <alignment horizontal="center" vertical="center"/>
    </xf>
    <xf numFmtId="0" fontId="17" fillId="0" borderId="4" xfId="0" applyFont="1" applyFill="1" applyBorder="1" applyAlignment="1">
      <alignment vertical="top"/>
    </xf>
    <xf numFmtId="0" fontId="17" fillId="0" borderId="1" xfId="0" applyFont="1" applyFill="1" applyBorder="1" applyAlignment="1">
      <alignment horizontal="center" vertical="center"/>
    </xf>
    <xf numFmtId="43" fontId="57" fillId="0" borderId="4" xfId="0" applyNumberFormat="1" applyFont="1" applyFill="1" applyBorder="1" applyAlignment="1">
      <alignment vertical="center"/>
    </xf>
    <xf numFmtId="43" fontId="15" fillId="0" borderId="3" xfId="0" quotePrefix="1" applyNumberFormat="1" applyFont="1" applyFill="1" applyBorder="1" applyAlignment="1">
      <alignment horizontal="center" vertical="center"/>
    </xf>
    <xf numFmtId="0" fontId="15" fillId="0" borderId="3" xfId="0" quotePrefix="1" applyFont="1" applyFill="1" applyBorder="1" applyAlignment="1">
      <alignment horizontal="center"/>
    </xf>
    <xf numFmtId="0" fontId="15" fillId="0" borderId="6" xfId="0" quotePrefix="1" applyFont="1" applyFill="1" applyBorder="1" applyAlignment="1">
      <alignment horizontal="center"/>
    </xf>
    <xf numFmtId="0" fontId="17" fillId="0" borderId="11" xfId="0" applyFont="1" applyFill="1" applyBorder="1"/>
    <xf numFmtId="43" fontId="17" fillId="0" borderId="1" xfId="1" applyFont="1" applyFill="1" applyBorder="1" applyAlignment="1">
      <alignment vertical="top"/>
    </xf>
    <xf numFmtId="2" fontId="17" fillId="0" borderId="1" xfId="0" applyNumberFormat="1" applyFont="1" applyFill="1" applyBorder="1" applyAlignment="1">
      <alignment vertical="top"/>
    </xf>
    <xf numFmtId="43" fontId="17" fillId="0" borderId="1" xfId="0" applyNumberFormat="1" applyFont="1" applyFill="1" applyBorder="1" applyAlignment="1">
      <alignment vertical="top"/>
    </xf>
    <xf numFmtId="0" fontId="17" fillId="0" borderId="3" xfId="0" applyFont="1" applyFill="1" applyBorder="1" applyAlignment="1">
      <alignment vertical="top"/>
    </xf>
    <xf numFmtId="2" fontId="17" fillId="0" borderId="3" xfId="0" applyNumberFormat="1" applyFont="1" applyFill="1" applyBorder="1" applyAlignment="1">
      <alignment vertical="top"/>
    </xf>
    <xf numFmtId="43" fontId="17" fillId="0" borderId="3" xfId="1" applyFont="1" applyFill="1" applyBorder="1" applyAlignment="1">
      <alignment vertical="top"/>
    </xf>
    <xf numFmtId="43" fontId="17" fillId="0" borderId="4" xfId="0" applyNumberFormat="1" applyFont="1" applyFill="1" applyBorder="1" applyAlignment="1">
      <alignment vertical="top"/>
    </xf>
    <xf numFmtId="43" fontId="17" fillId="0" borderId="4" xfId="1" applyFont="1" applyFill="1" applyBorder="1" applyAlignment="1">
      <alignment vertical="top"/>
    </xf>
    <xf numFmtId="0" fontId="17" fillId="0" borderId="1" xfId="0" applyFont="1" applyFill="1" applyBorder="1" applyAlignment="1">
      <alignment vertical="top"/>
    </xf>
    <xf numFmtId="0" fontId="15" fillId="0" borderId="0" xfId="0" applyFont="1" applyFill="1" applyBorder="1" applyAlignment="1">
      <alignment horizontal="center" vertical="center"/>
    </xf>
    <xf numFmtId="0" fontId="17" fillId="0" borderId="10" xfId="0" applyFont="1" applyFill="1" applyBorder="1" applyAlignment="1">
      <alignment horizontal="justify" vertical="top"/>
    </xf>
    <xf numFmtId="0" fontId="15" fillId="0" borderId="6" xfId="0" applyFont="1" applyFill="1" applyBorder="1" applyAlignment="1">
      <alignment horizontal="center" vertical="center"/>
    </xf>
    <xf numFmtId="0" fontId="17" fillId="0" borderId="11" xfId="0" applyFont="1" applyFill="1" applyBorder="1" applyAlignment="1">
      <alignment horizontal="justify" vertical="top"/>
    </xf>
    <xf numFmtId="0" fontId="17" fillId="0" borderId="4" xfId="0" applyFont="1" applyFill="1" applyBorder="1"/>
    <xf numFmtId="0" fontId="17" fillId="0" borderId="7" xfId="0" applyFont="1" applyFill="1" applyBorder="1"/>
    <xf numFmtId="0" fontId="17" fillId="0" borderId="12" xfId="0" applyFont="1" applyFill="1" applyBorder="1" applyAlignment="1">
      <alignment horizontal="justify" vertical="top"/>
    </xf>
    <xf numFmtId="0" fontId="15" fillId="0" borderId="3" xfId="0" applyFont="1" applyFill="1" applyBorder="1" applyAlignment="1">
      <alignment horizontal="center" vertical="top"/>
    </xf>
    <xf numFmtId="0" fontId="15" fillId="0" borderId="1" xfId="0" applyFont="1" applyFill="1" applyBorder="1" applyAlignment="1">
      <alignment horizontal="center" vertical="top"/>
    </xf>
    <xf numFmtId="0" fontId="15"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5" xfId="0" applyFont="1" applyFill="1" applyBorder="1" applyAlignment="1">
      <alignment horizontal="center" vertical="center" wrapText="1"/>
    </xf>
    <xf numFmtId="0" fontId="10" fillId="0" borderId="0" xfId="8" applyFont="1" applyFill="1"/>
    <xf numFmtId="0" fontId="10" fillId="0" borderId="0" xfId="8" applyFont="1" applyFill="1" applyBorder="1"/>
    <xf numFmtId="0" fontId="13" fillId="0" borderId="0" xfId="8" applyFont="1" applyFill="1" applyBorder="1" applyAlignment="1">
      <alignment horizontal="center" vertical="center" wrapText="1"/>
    </xf>
    <xf numFmtId="0" fontId="13" fillId="0" borderId="11" xfId="8" applyFont="1" applyFill="1" applyBorder="1" applyAlignment="1">
      <alignment horizontal="center" vertical="center" wrapText="1"/>
    </xf>
    <xf numFmtId="0" fontId="13" fillId="0" borderId="4" xfId="8" applyFont="1" applyFill="1" applyBorder="1" applyAlignment="1">
      <alignment horizontal="center" vertical="center" wrapText="1"/>
    </xf>
    <xf numFmtId="0" fontId="13" fillId="0" borderId="3" xfId="8" applyFont="1" applyFill="1" applyBorder="1" applyAlignment="1">
      <alignment horizontal="center" vertical="center" wrapText="1"/>
    </xf>
    <xf numFmtId="0" fontId="62" fillId="0" borderId="2" xfId="0" quotePrefix="1" applyFont="1" applyFill="1" applyBorder="1" applyAlignment="1">
      <alignment horizontal="center" vertical="center"/>
    </xf>
    <xf numFmtId="0" fontId="65" fillId="0" borderId="2" xfId="0" quotePrefix="1" applyFont="1" applyFill="1" applyBorder="1" applyAlignment="1">
      <alignment horizontal="center" vertical="center"/>
    </xf>
    <xf numFmtId="0" fontId="15" fillId="0" borderId="2" xfId="0" quotePrefix="1" applyFont="1" applyFill="1" applyBorder="1" applyAlignment="1">
      <alignment horizontal="center" vertical="center" wrapText="1"/>
    </xf>
    <xf numFmtId="0" fontId="15" fillId="0" borderId="2" xfId="0" quotePrefix="1" applyFont="1" applyFill="1" applyBorder="1" applyAlignment="1">
      <alignment horizontal="center" vertical="center"/>
    </xf>
    <xf numFmtId="0" fontId="62" fillId="0" borderId="1" xfId="0" quotePrefix="1" applyFont="1" applyFill="1" applyBorder="1" applyAlignment="1">
      <alignment horizontal="center" vertical="center"/>
    </xf>
    <xf numFmtId="0" fontId="65" fillId="0" borderId="1" xfId="0" quotePrefix="1" applyFont="1" applyFill="1" applyBorder="1" applyAlignment="1">
      <alignment horizontal="center" vertical="center"/>
    </xf>
    <xf numFmtId="0" fontId="15" fillId="0" borderId="1" xfId="0" quotePrefix="1" applyFont="1" applyFill="1" applyBorder="1" applyAlignment="1">
      <alignment horizontal="center" vertical="center" wrapText="1"/>
    </xf>
    <xf numFmtId="0" fontId="15" fillId="0" borderId="1" xfId="0" quotePrefix="1" applyFont="1" applyFill="1" applyBorder="1" applyAlignment="1">
      <alignment horizontal="center" vertical="center"/>
    </xf>
    <xf numFmtId="0" fontId="62" fillId="0" borderId="1" xfId="0" applyFont="1" applyFill="1" applyBorder="1" applyAlignment="1">
      <alignment horizontal="center" vertical="center"/>
    </xf>
    <xf numFmtId="0" fontId="65" fillId="0" borderId="1" xfId="0" applyFont="1" applyFill="1" applyBorder="1" applyAlignment="1">
      <alignment horizontal="center" vertical="center"/>
    </xf>
    <xf numFmtId="0" fontId="15" fillId="0" borderId="1" xfId="8" applyFont="1" applyFill="1" applyBorder="1" applyAlignment="1">
      <alignment horizontal="center" vertical="center"/>
    </xf>
    <xf numFmtId="165" fontId="15" fillId="0" borderId="1" xfId="2" applyNumberFormat="1" applyFont="1" applyFill="1" applyBorder="1" applyAlignment="1">
      <alignment horizontal="center" vertical="center"/>
    </xf>
    <xf numFmtId="9" fontId="15" fillId="0" borderId="1" xfId="114" applyFont="1" applyFill="1" applyBorder="1" applyAlignment="1">
      <alignment horizontal="center" vertical="center"/>
    </xf>
    <xf numFmtId="9" fontId="17" fillId="0" borderId="1" xfId="114" applyFont="1" applyFill="1" applyBorder="1" applyAlignment="1">
      <alignment horizontal="center" vertical="center"/>
    </xf>
    <xf numFmtId="165" fontId="17" fillId="0" borderId="1" xfId="2" applyNumberFormat="1" applyFont="1" applyFill="1" applyBorder="1" applyAlignment="1">
      <alignment vertical="center"/>
    </xf>
    <xf numFmtId="0" fontId="17" fillId="0" borderId="1" xfId="8" applyFont="1" applyFill="1" applyBorder="1" applyAlignment="1">
      <alignment vertical="center"/>
    </xf>
    <xf numFmtId="164" fontId="17" fillId="0" borderId="1" xfId="2" applyNumberFormat="1" applyFont="1" applyFill="1" applyBorder="1" applyAlignment="1">
      <alignment vertical="center"/>
    </xf>
    <xf numFmtId="0" fontId="63" fillId="0" borderId="1" xfId="0" applyFont="1" applyFill="1" applyBorder="1" applyAlignment="1">
      <alignment horizontal="center" vertical="center"/>
    </xf>
    <xf numFmtId="0" fontId="65"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65" fillId="0" borderId="1" xfId="8" applyFont="1" applyFill="1" applyBorder="1" applyAlignment="1">
      <alignment horizontal="center" vertical="center"/>
    </xf>
    <xf numFmtId="165" fontId="65" fillId="0" borderId="1" xfId="2" applyNumberFormat="1" applyFont="1" applyFill="1" applyBorder="1" applyAlignment="1">
      <alignment horizontal="center" vertical="center"/>
    </xf>
    <xf numFmtId="43" fontId="14" fillId="0" borderId="1" xfId="2" applyNumberFormat="1" applyFont="1" applyFill="1" applyBorder="1" applyAlignment="1">
      <alignment vertical="center"/>
    </xf>
    <xf numFmtId="9" fontId="17" fillId="0" borderId="1" xfId="114" applyFont="1" applyFill="1" applyBorder="1" applyAlignment="1">
      <alignment vertical="center"/>
    </xf>
    <xf numFmtId="43" fontId="62" fillId="0" borderId="1" xfId="2" applyNumberFormat="1" applyFont="1" applyFill="1" applyBorder="1" applyAlignment="1">
      <alignment vertical="center"/>
    </xf>
    <xf numFmtId="0" fontId="17" fillId="0" borderId="3" xfId="8" applyFont="1" applyFill="1" applyBorder="1" applyAlignment="1">
      <alignment vertical="center"/>
    </xf>
    <xf numFmtId="165" fontId="17" fillId="0" borderId="3" xfId="2" applyNumberFormat="1" applyFont="1" applyFill="1" applyBorder="1" applyAlignment="1">
      <alignment vertical="center"/>
    </xf>
    <xf numFmtId="9" fontId="17" fillId="0" borderId="3" xfId="114" applyFont="1" applyFill="1" applyBorder="1" applyAlignment="1">
      <alignment horizontal="center" vertical="center"/>
    </xf>
    <xf numFmtId="43" fontId="17" fillId="0" borderId="3" xfId="2" applyFont="1" applyFill="1" applyBorder="1" applyAlignment="1">
      <alignment vertical="center"/>
    </xf>
    <xf numFmtId="164" fontId="17" fillId="0" borderId="3" xfId="2" applyNumberFormat="1" applyFont="1" applyFill="1" applyBorder="1" applyAlignment="1">
      <alignment vertical="center"/>
    </xf>
    <xf numFmtId="0" fontId="21" fillId="0" borderId="0" xfId="0" applyFont="1" applyAlignment="1">
      <alignment horizontal="center" vertical="center"/>
    </xf>
    <xf numFmtId="0" fontId="21" fillId="0" borderId="0" xfId="0" applyFont="1" applyAlignment="1">
      <alignment horizontal="center" vertical="center" wrapText="1"/>
    </xf>
    <xf numFmtId="0" fontId="11" fillId="0" borderId="13" xfId="0" applyFont="1" applyBorder="1" applyAlignment="1">
      <alignment horizontal="center" vertical="center"/>
    </xf>
    <xf numFmtId="0" fontId="11" fillId="0" borderId="0"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3" fillId="0" borderId="5" xfId="0" applyFont="1" applyBorder="1" applyAlignment="1">
      <alignment horizontal="justify" vertical="center"/>
    </xf>
    <xf numFmtId="0" fontId="13" fillId="0" borderId="7" xfId="0" applyFont="1" applyBorder="1" applyAlignment="1">
      <alignment horizontal="justify" vertical="center"/>
    </xf>
    <xf numFmtId="0" fontId="13" fillId="0" borderId="12" xfId="0" applyFont="1" applyBorder="1" applyAlignment="1">
      <alignment horizontal="justify" vertical="center"/>
    </xf>
    <xf numFmtId="0" fontId="15" fillId="2" borderId="8" xfId="0" applyFont="1" applyFill="1" applyBorder="1" applyAlignment="1">
      <alignment horizontal="justify" vertical="center" wrapText="1"/>
    </xf>
    <xf numFmtId="0" fontId="15" fillId="2" borderId="9" xfId="0" applyFont="1" applyFill="1" applyBorder="1" applyAlignment="1">
      <alignment horizontal="justify" vertical="center" wrapText="1"/>
    </xf>
    <xf numFmtId="0" fontId="15" fillId="2" borderId="14" xfId="0" applyFont="1" applyFill="1" applyBorder="1" applyAlignment="1">
      <alignment horizontal="justify" vertical="center" wrapText="1"/>
    </xf>
    <xf numFmtId="0" fontId="15" fillId="2" borderId="11" xfId="0" applyFont="1" applyFill="1" applyBorder="1" applyAlignment="1">
      <alignment horizontal="justify" vertical="center" wrapText="1"/>
    </xf>
    <xf numFmtId="0" fontId="15" fillId="2" borderId="5"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12"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12" xfId="0" applyFont="1" applyFill="1" applyBorder="1" applyAlignment="1">
      <alignment horizontal="center" vertical="center"/>
    </xf>
    <xf numFmtId="0" fontId="12"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7" xfId="0" applyFont="1" applyFill="1" applyBorder="1" applyAlignment="1">
      <alignment horizontal="center" vertical="center" wrapText="1"/>
    </xf>
    <xf numFmtId="9" fontId="15" fillId="2" borderId="2" xfId="114" applyFont="1" applyFill="1" applyBorder="1" applyAlignment="1">
      <alignment horizontal="center" wrapText="1"/>
    </xf>
    <xf numFmtId="9" fontId="15" fillId="2" borderId="3" xfId="114" applyFont="1" applyFill="1" applyBorder="1" applyAlignment="1">
      <alignment horizontal="center" wrapText="1"/>
    </xf>
    <xf numFmtId="0" fontId="11" fillId="2" borderId="8" xfId="8" applyFont="1" applyFill="1" applyBorder="1" applyAlignment="1">
      <alignment horizontal="center" vertical="center" wrapText="1"/>
    </xf>
    <xf numFmtId="0" fontId="11" fillId="2" borderId="13" xfId="8" applyFont="1" applyFill="1" applyBorder="1" applyAlignment="1">
      <alignment horizontal="center" vertical="center" wrapText="1"/>
    </xf>
    <xf numFmtId="0" fontId="11" fillId="2" borderId="9" xfId="8" applyFont="1" applyFill="1" applyBorder="1" applyAlignment="1">
      <alignment horizontal="center" vertical="center" wrapText="1"/>
    </xf>
    <xf numFmtId="0" fontId="11" fillId="2" borderId="14" xfId="8" applyFont="1" applyFill="1" applyBorder="1" applyAlignment="1">
      <alignment horizontal="center" vertical="center" wrapText="1"/>
    </xf>
    <xf numFmtId="0" fontId="11" fillId="2" borderId="6" xfId="8" applyFont="1" applyFill="1" applyBorder="1" applyAlignment="1">
      <alignment horizontal="center" vertical="center" wrapText="1"/>
    </xf>
    <xf numFmtId="0" fontId="11" fillId="2" borderId="1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14" fillId="2" borderId="1" xfId="8" applyFont="1" applyFill="1" applyBorder="1" applyAlignment="1">
      <alignment horizontal="center" vertical="center" wrapText="1"/>
    </xf>
    <xf numFmtId="0" fontId="14" fillId="2" borderId="3" xfId="8" applyFont="1" applyFill="1" applyBorder="1" applyAlignment="1">
      <alignment horizontal="center" vertical="center" wrapText="1"/>
    </xf>
    <xf numFmtId="0" fontId="0" fillId="0" borderId="7" xfId="0" applyBorder="1" applyAlignment="1">
      <alignment horizontal="justify"/>
    </xf>
    <xf numFmtId="0" fontId="0" fillId="0" borderId="12" xfId="0" applyBorder="1" applyAlignment="1">
      <alignment horizontal="justify"/>
    </xf>
    <xf numFmtId="0" fontId="13" fillId="0" borderId="5" xfId="8" applyFont="1" applyBorder="1" applyAlignment="1">
      <alignment horizontal="justify" vertical="center"/>
    </xf>
    <xf numFmtId="0" fontId="13" fillId="0" borderId="7" xfId="8" applyFont="1" applyBorder="1" applyAlignment="1">
      <alignment horizontal="justify" vertical="center"/>
    </xf>
    <xf numFmtId="0" fontId="13" fillId="0" borderId="12" xfId="8" applyFont="1" applyBorder="1" applyAlignment="1">
      <alignment horizontal="justify" vertical="center"/>
    </xf>
    <xf numFmtId="0" fontId="13" fillId="2" borderId="2" xfId="8" applyFont="1" applyFill="1" applyBorder="1" applyAlignment="1">
      <alignment horizontal="center" vertical="center"/>
    </xf>
    <xf numFmtId="0" fontId="13" fillId="2" borderId="1" xfId="8" applyFont="1" applyFill="1" applyBorder="1" applyAlignment="1">
      <alignment horizontal="center" vertical="center"/>
    </xf>
    <xf numFmtId="0" fontId="13" fillId="2" borderId="3" xfId="8" applyFont="1" applyFill="1" applyBorder="1" applyAlignment="1">
      <alignment horizontal="center" vertical="center"/>
    </xf>
    <xf numFmtId="0" fontId="13" fillId="2" borderId="5" xfId="8" applyFont="1" applyFill="1" applyBorder="1" applyAlignment="1">
      <alignment horizontal="center" vertical="center" wrapText="1"/>
    </xf>
    <xf numFmtId="0" fontId="13" fillId="2" borderId="7" xfId="8" applyFont="1" applyFill="1" applyBorder="1" applyAlignment="1">
      <alignment horizontal="center" vertical="center" wrapText="1"/>
    </xf>
    <xf numFmtId="0" fontId="13" fillId="2" borderId="12" xfId="8" applyFont="1" applyFill="1" applyBorder="1" applyAlignment="1">
      <alignment horizontal="center" vertical="center" wrapText="1"/>
    </xf>
    <xf numFmtId="0" fontId="13" fillId="2" borderId="5" xfId="8" applyFont="1" applyFill="1" applyBorder="1" applyAlignment="1">
      <alignment horizontal="center" wrapText="1"/>
    </xf>
    <xf numFmtId="0" fontId="13" fillId="2" borderId="7" xfId="8" applyFont="1" applyFill="1" applyBorder="1" applyAlignment="1">
      <alignment horizontal="center" wrapText="1"/>
    </xf>
    <xf numFmtId="0" fontId="13" fillId="2" borderId="12" xfId="8" applyFont="1" applyFill="1" applyBorder="1" applyAlignment="1">
      <alignment horizontal="center" wrapText="1"/>
    </xf>
    <xf numFmtId="0" fontId="24" fillId="0" borderId="13" xfId="8" applyFont="1" applyBorder="1" applyAlignment="1">
      <alignment horizontal="center" vertical="center" wrapText="1"/>
    </xf>
    <xf numFmtId="0" fontId="13" fillId="0" borderId="5" xfId="0" applyFont="1" applyFill="1" applyBorder="1" applyAlignment="1">
      <alignment horizontal="justify" vertical="center"/>
    </xf>
    <xf numFmtId="0" fontId="13" fillId="0" borderId="7" xfId="0" applyFont="1" applyFill="1" applyBorder="1" applyAlignment="1">
      <alignment horizontal="justify" vertical="center"/>
    </xf>
    <xf numFmtId="0" fontId="13" fillId="0" borderId="12" xfId="0" applyFont="1" applyFill="1" applyBorder="1" applyAlignment="1">
      <alignment horizontal="justify" vertical="center"/>
    </xf>
    <xf numFmtId="0" fontId="13" fillId="0" borderId="5" xfId="8" applyFont="1" applyFill="1" applyBorder="1" applyAlignment="1">
      <alignment horizontal="justify" vertical="center"/>
    </xf>
    <xf numFmtId="0" fontId="13" fillId="0" borderId="7" xfId="8" applyFont="1" applyFill="1" applyBorder="1" applyAlignment="1">
      <alignment horizontal="justify" vertical="center"/>
    </xf>
    <xf numFmtId="0" fontId="13" fillId="0" borderId="12" xfId="8" applyFont="1" applyFill="1" applyBorder="1" applyAlignment="1">
      <alignment horizontal="justify" vertical="center"/>
    </xf>
    <xf numFmtId="0" fontId="13" fillId="0" borderId="2" xfId="8" applyFont="1" applyFill="1" applyBorder="1" applyAlignment="1">
      <alignment horizontal="center" vertical="center"/>
    </xf>
    <xf numFmtId="0" fontId="13" fillId="0" borderId="1" xfId="8" applyFont="1" applyFill="1" applyBorder="1" applyAlignment="1">
      <alignment horizontal="center" vertical="center"/>
    </xf>
    <xf numFmtId="0" fontId="13" fillId="0" borderId="3" xfId="8" applyFont="1" applyFill="1" applyBorder="1" applyAlignment="1">
      <alignment horizontal="center" vertical="center"/>
    </xf>
    <xf numFmtId="0" fontId="13" fillId="0" borderId="2" xfId="8" applyFont="1" applyFill="1" applyBorder="1" applyAlignment="1">
      <alignment horizontal="center" vertical="center" wrapText="1"/>
    </xf>
    <xf numFmtId="0" fontId="13" fillId="0" borderId="1" xfId="8" applyFont="1" applyFill="1" applyBorder="1" applyAlignment="1">
      <alignment horizontal="center" vertical="center" wrapText="1"/>
    </xf>
    <xf numFmtId="0" fontId="13" fillId="0" borderId="3" xfId="8" applyFont="1" applyFill="1" applyBorder="1" applyAlignment="1">
      <alignment horizontal="center" vertical="center" wrapText="1"/>
    </xf>
    <xf numFmtId="0" fontId="13" fillId="0" borderId="5" xfId="8" applyFont="1" applyFill="1" applyBorder="1" applyAlignment="1">
      <alignment horizontal="center" vertical="center" wrapText="1"/>
    </xf>
    <xf numFmtId="0" fontId="13" fillId="0" borderId="7" xfId="8" applyFont="1" applyFill="1" applyBorder="1" applyAlignment="1">
      <alignment horizontal="center" vertical="center" wrapText="1"/>
    </xf>
    <xf numFmtId="0" fontId="13" fillId="0" borderId="12" xfId="8" applyFont="1" applyFill="1" applyBorder="1" applyAlignment="1">
      <alignment horizontal="center" vertical="center" wrapText="1"/>
    </xf>
    <xf numFmtId="0" fontId="13" fillId="0" borderId="5" xfId="8" applyFont="1" applyFill="1" applyBorder="1" applyAlignment="1">
      <alignment horizontal="center" wrapText="1"/>
    </xf>
    <xf numFmtId="0" fontId="13" fillId="0" borderId="7" xfId="8" applyFont="1" applyFill="1" applyBorder="1" applyAlignment="1">
      <alignment horizontal="center" wrapText="1"/>
    </xf>
    <xf numFmtId="0" fontId="13" fillId="0" borderId="12" xfId="8" applyFont="1" applyFill="1" applyBorder="1" applyAlignment="1">
      <alignment horizontal="center" wrapText="1"/>
    </xf>
    <xf numFmtId="0" fontId="15" fillId="2" borderId="5" xfId="0" applyFont="1" applyFill="1" applyBorder="1" applyAlignment="1">
      <alignment horizontal="justify" vertical="center" wrapText="1"/>
    </xf>
    <xf numFmtId="0" fontId="15" fillId="2" borderId="7" xfId="0" applyFont="1" applyFill="1" applyBorder="1" applyAlignment="1">
      <alignment horizontal="justify" vertical="center" wrapText="1"/>
    </xf>
    <xf numFmtId="0" fontId="15" fillId="2" borderId="12" xfId="0" applyFont="1" applyFill="1" applyBorder="1" applyAlignment="1">
      <alignment horizontal="justify" vertical="center" wrapText="1"/>
    </xf>
    <xf numFmtId="0" fontId="63" fillId="0" borderId="5" xfId="0" applyFont="1" applyBorder="1" applyAlignment="1">
      <alignment horizontal="left" vertical="top" wrapText="1"/>
    </xf>
    <xf numFmtId="0" fontId="63" fillId="0" borderId="7" xfId="0" applyFont="1" applyBorder="1" applyAlignment="1">
      <alignment horizontal="left" vertical="top" wrapText="1"/>
    </xf>
    <xf numFmtId="0" fontId="63" fillId="0" borderId="12" xfId="0" applyFont="1" applyBorder="1" applyAlignment="1">
      <alignment horizontal="left" vertical="top" wrapText="1"/>
    </xf>
    <xf numFmtId="0" fontId="65" fillId="0" borderId="8" xfId="0" applyFont="1" applyBorder="1" applyAlignment="1">
      <alignment horizontal="left" vertical="center" wrapText="1"/>
    </xf>
    <xf numFmtId="0" fontId="65" fillId="0" borderId="13" xfId="0" applyFont="1" applyBorder="1" applyAlignment="1">
      <alignment horizontal="left" vertical="center" wrapText="1"/>
    </xf>
    <xf numFmtId="0" fontId="65" fillId="0" borderId="9" xfId="0" applyFont="1" applyBorder="1" applyAlignment="1">
      <alignment horizontal="left" vertical="center" wrapText="1"/>
    </xf>
    <xf numFmtId="0" fontId="65" fillId="0" borderId="15" xfId="0" applyFont="1" applyBorder="1" applyAlignment="1">
      <alignment horizontal="left" vertical="center" wrapText="1"/>
    </xf>
    <xf numFmtId="0" fontId="65" fillId="0" borderId="0" xfId="0" applyFont="1" applyBorder="1" applyAlignment="1">
      <alignment horizontal="left" vertical="center" wrapText="1"/>
    </xf>
    <xf numFmtId="0" fontId="65" fillId="0" borderId="10" xfId="0" applyFont="1" applyBorder="1" applyAlignment="1">
      <alignment horizontal="left" vertical="center" wrapText="1"/>
    </xf>
    <xf numFmtId="0" fontId="15" fillId="0" borderId="14" xfId="0" quotePrefix="1" applyFont="1" applyBorder="1" applyAlignment="1">
      <alignment horizontal="justify" vertical="center"/>
    </xf>
    <xf numFmtId="0" fontId="15" fillId="0" borderId="6" xfId="0" quotePrefix="1" applyFont="1" applyBorder="1" applyAlignment="1">
      <alignment horizontal="justify" vertical="center"/>
    </xf>
    <xf numFmtId="0" fontId="15" fillId="0" borderId="11" xfId="0" quotePrefix="1" applyFont="1" applyBorder="1" applyAlignment="1">
      <alignment horizontal="justify" vertical="center"/>
    </xf>
    <xf numFmtId="0" fontId="69" fillId="0" borderId="8" xfId="0" applyFont="1" applyBorder="1" applyAlignment="1">
      <alignment horizontal="center" vertical="center" wrapText="1"/>
    </xf>
    <xf numFmtId="0" fontId="69" fillId="0" borderId="13" xfId="0" applyFont="1" applyBorder="1" applyAlignment="1">
      <alignment horizontal="center" vertical="center" wrapText="1"/>
    </xf>
    <xf numFmtId="0" fontId="69" fillId="0" borderId="9" xfId="0" applyFont="1" applyBorder="1" applyAlignment="1">
      <alignment horizontal="center" vertical="center" wrapText="1"/>
    </xf>
    <xf numFmtId="0" fontId="69" fillId="0" borderId="15" xfId="0" applyFont="1" applyBorder="1" applyAlignment="1">
      <alignment horizontal="center" vertical="center" wrapText="1"/>
    </xf>
    <xf numFmtId="0" fontId="69" fillId="0" borderId="0" xfId="0" applyFont="1" applyBorder="1" applyAlignment="1">
      <alignment horizontal="center" vertical="center" wrapText="1"/>
    </xf>
    <xf numFmtId="0" fontId="69" fillId="0" borderId="10" xfId="0" applyFont="1" applyBorder="1" applyAlignment="1">
      <alignment horizontal="center" vertical="center" wrapText="1"/>
    </xf>
    <xf numFmtId="0" fontId="69" fillId="0" borderId="14" xfId="0" applyFont="1" applyBorder="1" applyAlignment="1">
      <alignment horizontal="center" vertical="center" wrapText="1"/>
    </xf>
    <xf numFmtId="0" fontId="69" fillId="0" borderId="6" xfId="0" applyFont="1" applyBorder="1" applyAlignment="1">
      <alignment horizontal="center" vertical="center" wrapText="1"/>
    </xf>
    <xf numFmtId="0" fontId="69" fillId="0" borderId="11" xfId="0" applyFont="1" applyBorder="1" applyAlignment="1">
      <alignment horizontal="center" vertical="center" wrapText="1"/>
    </xf>
    <xf numFmtId="0" fontId="10" fillId="0" borderId="8" xfId="0" applyFont="1" applyBorder="1" applyAlignment="1">
      <alignment horizontal="center" wrapText="1"/>
    </xf>
    <xf numFmtId="0" fontId="10" fillId="0" borderId="13" xfId="0" applyFont="1" applyBorder="1" applyAlignment="1">
      <alignment horizontal="center"/>
    </xf>
    <xf numFmtId="0" fontId="10" fillId="0" borderId="9" xfId="0" applyFont="1" applyBorder="1" applyAlignment="1">
      <alignment horizontal="center"/>
    </xf>
    <xf numFmtId="0" fontId="10" fillId="0" borderId="1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0" fillId="0" borderId="14" xfId="0" applyFont="1" applyBorder="1" applyAlignment="1">
      <alignment horizontal="center"/>
    </xf>
    <xf numFmtId="0" fontId="10" fillId="0" borderId="6" xfId="0" applyFont="1" applyBorder="1" applyAlignment="1">
      <alignment horizontal="center"/>
    </xf>
    <xf numFmtId="0" fontId="10" fillId="0" borderId="11" xfId="0" applyFont="1" applyBorder="1" applyAlignment="1">
      <alignment horizontal="center"/>
    </xf>
    <xf numFmtId="0" fontId="15" fillId="2" borderId="12" xfId="0" applyFont="1" applyFill="1" applyBorder="1" applyAlignment="1">
      <alignment horizontal="center" vertical="center" wrapText="1"/>
    </xf>
    <xf numFmtId="0" fontId="13" fillId="0" borderId="15" xfId="0" applyFont="1" applyBorder="1" applyAlignment="1">
      <alignment horizontal="justify" vertical="center" wrapText="1"/>
    </xf>
    <xf numFmtId="0" fontId="13" fillId="0" borderId="0" xfId="0" applyFont="1" applyBorder="1" applyAlignment="1">
      <alignment horizontal="justify" vertical="center" wrapText="1"/>
    </xf>
    <xf numFmtId="0" fontId="13" fillId="0" borderId="10" xfId="0" applyFont="1" applyBorder="1" applyAlignment="1">
      <alignment horizontal="justify" vertical="center" wrapText="1"/>
    </xf>
    <xf numFmtId="0" fontId="13" fillId="0" borderId="15" xfId="0" applyFont="1" applyBorder="1" applyAlignment="1">
      <alignment vertical="top" wrapText="1"/>
    </xf>
    <xf numFmtId="0" fontId="13" fillId="0" borderId="0" xfId="0" applyFont="1" applyBorder="1" applyAlignment="1">
      <alignment vertical="top" wrapText="1"/>
    </xf>
    <xf numFmtId="0" fontId="13" fillId="0" borderId="10" xfId="0" applyFont="1" applyBorder="1" applyAlignment="1">
      <alignment vertical="top" wrapText="1"/>
    </xf>
    <xf numFmtId="0" fontId="13" fillId="0" borderId="15" xfId="0" applyFont="1" applyFill="1" applyBorder="1" applyAlignment="1">
      <alignment vertical="top" wrapText="1"/>
    </xf>
    <xf numFmtId="0" fontId="13" fillId="0" borderId="0" xfId="0" applyFont="1" applyFill="1" applyBorder="1" applyAlignment="1">
      <alignment vertical="top" wrapText="1"/>
    </xf>
    <xf numFmtId="0" fontId="13" fillId="0" borderId="10" xfId="0" applyFont="1" applyFill="1" applyBorder="1" applyAlignment="1">
      <alignment vertical="top" wrapText="1"/>
    </xf>
    <xf numFmtId="0" fontId="13" fillId="0" borderId="5"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5" fillId="2" borderId="8"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4" fillId="0" borderId="8" xfId="0" applyFont="1" applyBorder="1" applyAlignment="1">
      <alignment horizontal="center" vertical="top"/>
    </xf>
    <xf numFmtId="0" fontId="14" fillId="0" borderId="13" xfId="0" applyFont="1" applyBorder="1" applyAlignment="1">
      <alignment horizontal="center" vertical="top"/>
    </xf>
    <xf numFmtId="0" fontId="14" fillId="0" borderId="9" xfId="0" applyFont="1" applyBorder="1" applyAlignment="1">
      <alignment horizontal="center" vertical="top"/>
    </xf>
    <xf numFmtId="0" fontId="13" fillId="0" borderId="15" xfId="0" applyFont="1" applyBorder="1" applyAlignment="1">
      <alignment horizontal="left" vertical="center" wrapText="1"/>
    </xf>
    <xf numFmtId="0" fontId="13" fillId="0" borderId="0" xfId="0" applyFont="1" applyBorder="1" applyAlignment="1">
      <alignment horizontal="left" vertical="center" wrapText="1"/>
    </xf>
    <xf numFmtId="0" fontId="13" fillId="0" borderId="10" xfId="0" applyFont="1" applyBorder="1" applyAlignment="1">
      <alignment horizontal="left" vertical="center" wrapText="1"/>
    </xf>
    <xf numFmtId="0" fontId="13" fillId="0" borderId="0" xfId="0" applyFont="1" applyBorder="1" applyAlignment="1">
      <alignment horizontal="left" vertical="top" wrapText="1"/>
    </xf>
    <xf numFmtId="0" fontId="13" fillId="0" borderId="10" xfId="0" applyFont="1" applyBorder="1" applyAlignment="1">
      <alignment horizontal="left" vertical="top" wrapText="1"/>
    </xf>
    <xf numFmtId="0" fontId="13" fillId="0" borderId="6" xfId="0" applyFont="1" applyBorder="1" applyAlignment="1">
      <alignment horizontal="left" vertical="top" wrapText="1"/>
    </xf>
    <xf numFmtId="0" fontId="13" fillId="0" borderId="11" xfId="0" applyFont="1" applyBorder="1" applyAlignment="1">
      <alignment horizontal="left" vertical="top" wrapText="1"/>
    </xf>
    <xf numFmtId="0" fontId="13" fillId="0" borderId="0" xfId="0" applyFont="1" applyBorder="1" applyAlignment="1">
      <alignment horizontal="justify" vertical="center"/>
    </xf>
    <xf numFmtId="0" fontId="13" fillId="0" borderId="10" xfId="0" applyFont="1" applyBorder="1" applyAlignment="1">
      <alignment horizontal="justify" vertical="center"/>
    </xf>
    <xf numFmtId="0" fontId="63" fillId="0" borderId="0" xfId="0" applyFont="1" applyAlignment="1">
      <alignment horizontal="justify" vertical="top" wrapText="1"/>
    </xf>
    <xf numFmtId="0" fontId="63" fillId="0" borderId="0" xfId="0" applyFont="1" applyAlignment="1">
      <alignment horizontal="justify" vertical="top"/>
    </xf>
    <xf numFmtId="0" fontId="63" fillId="0" borderId="10" xfId="0" applyFont="1" applyBorder="1" applyAlignment="1">
      <alignment horizontal="justify" vertical="top"/>
    </xf>
    <xf numFmtId="0" fontId="13" fillId="0" borderId="0" xfId="0" applyFont="1" applyBorder="1" applyAlignment="1">
      <alignment vertical="top"/>
    </xf>
    <xf numFmtId="0" fontId="13" fillId="0" borderId="10" xfId="0" applyFont="1" applyBorder="1" applyAlignment="1">
      <alignment vertical="top"/>
    </xf>
    <xf numFmtId="0" fontId="63" fillId="0" borderId="0" xfId="0" applyFont="1" applyAlignment="1">
      <alignment horizontal="left" vertical="center" wrapText="1"/>
    </xf>
    <xf numFmtId="0" fontId="63" fillId="0" borderId="10" xfId="0" applyFont="1" applyBorder="1" applyAlignment="1">
      <alignment horizontal="left" vertical="center" wrapText="1"/>
    </xf>
    <xf numFmtId="0" fontId="13" fillId="0" borderId="15" xfId="0" applyFont="1" applyBorder="1" applyAlignment="1">
      <alignment vertical="top"/>
    </xf>
    <xf numFmtId="0" fontId="63" fillId="0" borderId="0" xfId="0" applyFont="1" applyAlignment="1">
      <alignment horizontal="justify" vertical="center" wrapText="1"/>
    </xf>
    <xf numFmtId="0" fontId="63" fillId="0" borderId="0" xfId="0" applyFont="1" applyAlignment="1">
      <alignment horizontal="justify" vertical="center"/>
    </xf>
    <xf numFmtId="0" fontId="63" fillId="0" borderId="10" xfId="0" applyFont="1" applyBorder="1" applyAlignment="1">
      <alignment horizontal="justify" vertical="center"/>
    </xf>
    <xf numFmtId="0" fontId="13" fillId="0" borderId="8" xfId="0" applyFont="1" applyBorder="1" applyAlignment="1">
      <alignment vertical="top" wrapText="1"/>
    </xf>
    <xf numFmtId="0" fontId="13" fillId="0" borderId="13" xfId="0" applyFont="1" applyBorder="1" applyAlignment="1">
      <alignment vertical="top" wrapText="1"/>
    </xf>
    <xf numFmtId="0" fontId="13" fillId="0" borderId="9" xfId="0" applyFont="1" applyBorder="1" applyAlignment="1">
      <alignment vertical="top" wrapText="1"/>
    </xf>
    <xf numFmtId="0" fontId="13" fillId="0" borderId="15"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8" xfId="0" applyFont="1" applyBorder="1" applyAlignment="1">
      <alignment horizontal="left" vertical="center"/>
    </xf>
    <xf numFmtId="0" fontId="13" fillId="0" borderId="13" xfId="0" applyFont="1" applyBorder="1" applyAlignment="1">
      <alignment horizontal="left" vertical="center"/>
    </xf>
    <xf numFmtId="0" fontId="13" fillId="0" borderId="9" xfId="0" applyFont="1" applyBorder="1" applyAlignment="1">
      <alignment horizontal="left" vertical="center"/>
    </xf>
    <xf numFmtId="0" fontId="13" fillId="35" borderId="0" xfId="0" applyFont="1" applyFill="1" applyBorder="1" applyAlignment="1">
      <alignment horizontal="left" vertical="center" wrapText="1"/>
    </xf>
    <xf numFmtId="0" fontId="13" fillId="35" borderId="10" xfId="0" applyFont="1" applyFill="1" applyBorder="1" applyAlignment="1">
      <alignment horizontal="left" vertical="center" wrapText="1"/>
    </xf>
    <xf numFmtId="0" fontId="63" fillId="0" borderId="15" xfId="0" applyFont="1" applyBorder="1" applyAlignment="1">
      <alignment vertical="top" wrapText="1"/>
    </xf>
    <xf numFmtId="0" fontId="63" fillId="0" borderId="0" xfId="0" applyFont="1" applyBorder="1" applyAlignment="1">
      <alignment vertical="top" wrapText="1"/>
    </xf>
    <xf numFmtId="0" fontId="63" fillId="0" borderId="10" xfId="0" applyFont="1" applyBorder="1" applyAlignment="1">
      <alignment vertical="top" wrapText="1"/>
    </xf>
    <xf numFmtId="0" fontId="63" fillId="0" borderId="0" xfId="0" applyFont="1" applyBorder="1" applyAlignment="1">
      <alignment vertical="top"/>
    </xf>
    <xf numFmtId="0" fontId="63" fillId="0" borderId="10" xfId="0" applyFont="1" applyBorder="1" applyAlignment="1">
      <alignment vertical="top"/>
    </xf>
    <xf numFmtId="0" fontId="10" fillId="0" borderId="8" xfId="0" applyFont="1" applyBorder="1" applyAlignment="1">
      <alignment horizontal="left" vertical="center" wrapText="1"/>
    </xf>
    <xf numFmtId="0" fontId="10" fillId="0" borderId="13" xfId="0" applyFont="1" applyBorder="1" applyAlignment="1">
      <alignment horizontal="left" vertical="center" wrapText="1"/>
    </xf>
    <xf numFmtId="0" fontId="10" fillId="0" borderId="9" xfId="0" applyFont="1" applyBorder="1" applyAlignment="1">
      <alignment horizontal="left" vertical="center" wrapText="1"/>
    </xf>
    <xf numFmtId="0" fontId="15" fillId="0" borderId="15" xfId="0" applyFont="1" applyBorder="1" applyAlignment="1">
      <alignment vertical="top"/>
    </xf>
    <xf numFmtId="0" fontId="15" fillId="0" borderId="0" xfId="0" applyFont="1" applyBorder="1" applyAlignment="1">
      <alignment vertical="top"/>
    </xf>
    <xf numFmtId="0" fontId="15" fillId="0" borderId="10" xfId="0" applyFont="1" applyBorder="1" applyAlignment="1">
      <alignment vertical="top"/>
    </xf>
    <xf numFmtId="0" fontId="13" fillId="0" borderId="15" xfId="0" applyFont="1" applyBorder="1" applyAlignment="1">
      <alignment horizontal="left" vertical="top" wrapText="1"/>
    </xf>
    <xf numFmtId="0" fontId="13" fillId="0" borderId="15" xfId="0" applyFont="1" applyBorder="1" applyAlignment="1">
      <alignment vertical="center" wrapText="1"/>
    </xf>
    <xf numFmtId="0" fontId="13" fillId="0" borderId="0" xfId="0" applyFont="1" applyBorder="1" applyAlignment="1">
      <alignment vertical="center" wrapText="1"/>
    </xf>
    <xf numFmtId="0" fontId="13" fillId="0" borderId="10" xfId="0" applyFont="1" applyBorder="1" applyAlignment="1">
      <alignment vertical="center" wrapText="1"/>
    </xf>
    <xf numFmtId="0" fontId="67" fillId="0" borderId="14" xfId="0" applyFont="1" applyBorder="1" applyAlignment="1">
      <alignment horizontal="left" vertical="center" wrapText="1"/>
    </xf>
    <xf numFmtId="0" fontId="67" fillId="0" borderId="6" xfId="0" applyFont="1" applyBorder="1" applyAlignment="1">
      <alignment horizontal="left" vertical="center" wrapText="1"/>
    </xf>
    <xf numFmtId="0" fontId="67" fillId="0" borderId="11" xfId="0" applyFont="1" applyBorder="1" applyAlignment="1">
      <alignment horizontal="left" vertical="center" wrapText="1"/>
    </xf>
    <xf numFmtId="0" fontId="67" fillId="0" borderId="0" xfId="0" applyFont="1" applyAlignment="1">
      <alignment horizontal="left" wrapText="1"/>
    </xf>
    <xf numFmtId="0" fontId="67" fillId="0" borderId="10" xfId="0" applyFont="1" applyBorder="1" applyAlignment="1">
      <alignment horizontal="left" wrapText="1"/>
    </xf>
    <xf numFmtId="0" fontId="63" fillId="0" borderId="0" xfId="0" applyFont="1" applyAlignment="1">
      <alignment horizontal="left" wrapText="1"/>
    </xf>
    <xf numFmtId="0" fontId="63" fillId="0" borderId="10" xfId="0" applyFont="1" applyBorder="1" applyAlignment="1">
      <alignment horizontal="left" wrapText="1"/>
    </xf>
    <xf numFmtId="0" fontId="13" fillId="0" borderId="15" xfId="0" applyFont="1" applyBorder="1" applyAlignment="1">
      <alignment horizontal="justify" vertical="top" wrapText="1"/>
    </xf>
    <xf numFmtId="0" fontId="13" fillId="0" borderId="0" xfId="0" applyFont="1" applyBorder="1" applyAlignment="1">
      <alignment horizontal="justify" vertical="top"/>
    </xf>
    <xf numFmtId="0" fontId="13" fillId="0" borderId="10" xfId="0" applyFont="1" applyBorder="1" applyAlignment="1">
      <alignment horizontal="justify" vertical="top"/>
    </xf>
    <xf numFmtId="0" fontId="62" fillId="0" borderId="0" xfId="0" applyFont="1" applyAlignment="1">
      <alignment horizontal="left" vertical="center" wrapText="1"/>
    </xf>
    <xf numFmtId="0" fontId="62" fillId="0" borderId="10" xfId="0" applyFont="1" applyBorder="1" applyAlignment="1">
      <alignment horizontal="left" vertical="center" wrapText="1"/>
    </xf>
    <xf numFmtId="0" fontId="62" fillId="0" borderId="15" xfId="0" applyFont="1" applyBorder="1" applyAlignment="1">
      <alignment vertical="top" wrapText="1"/>
    </xf>
    <xf numFmtId="0" fontId="55" fillId="2" borderId="4" xfId="111" applyFont="1" applyFill="1" applyBorder="1" applyAlignment="1">
      <alignment horizontal="center" vertical="center"/>
    </xf>
    <xf numFmtId="0" fontId="53" fillId="2" borderId="4" xfId="111" applyFont="1" applyFill="1" applyBorder="1" applyAlignment="1">
      <alignment horizontal="center" vertical="center" wrapText="1"/>
    </xf>
    <xf numFmtId="0" fontId="53" fillId="2" borderId="2" xfId="111" applyFont="1" applyFill="1" applyBorder="1" applyAlignment="1">
      <alignment horizontal="center" vertical="center" wrapText="1"/>
    </xf>
    <xf numFmtId="0" fontId="53" fillId="2" borderId="3" xfId="111" applyFont="1" applyFill="1" applyBorder="1" applyAlignment="1">
      <alignment horizontal="center" vertical="center" wrapText="1"/>
    </xf>
    <xf numFmtId="0" fontId="53" fillId="2" borderId="5" xfId="111" applyFont="1" applyFill="1" applyBorder="1" applyAlignment="1">
      <alignment horizontal="center" vertical="center" wrapText="1"/>
    </xf>
    <xf numFmtId="0" fontId="53" fillId="2" borderId="7" xfId="111" applyFont="1" applyFill="1" applyBorder="1" applyAlignment="1">
      <alignment horizontal="center" vertical="center" wrapText="1"/>
    </xf>
    <xf numFmtId="0" fontId="15" fillId="2" borderId="5" xfId="115" applyFont="1" applyFill="1" applyBorder="1" applyAlignment="1">
      <alignment horizontal="left" vertical="center" wrapText="1"/>
    </xf>
    <xf numFmtId="0" fontId="15" fillId="2" borderId="7" xfId="115" applyFont="1" applyFill="1" applyBorder="1" applyAlignment="1">
      <alignment horizontal="left" vertical="center" wrapText="1"/>
    </xf>
    <xf numFmtId="0" fontId="15" fillId="2" borderId="12" xfId="115" applyFont="1" applyFill="1" applyBorder="1" applyAlignment="1">
      <alignment horizontal="left" vertical="center" wrapText="1"/>
    </xf>
    <xf numFmtId="0" fontId="13" fillId="0" borderId="5" xfId="6" applyFont="1" applyBorder="1" applyAlignment="1">
      <alignment horizontal="left" vertical="center"/>
    </xf>
    <xf numFmtId="0" fontId="13" fillId="0" borderId="7" xfId="6" applyFont="1" applyBorder="1" applyAlignment="1">
      <alignment horizontal="left" vertical="center"/>
    </xf>
    <xf numFmtId="0" fontId="13" fillId="0" borderId="12" xfId="6" applyFont="1" applyBorder="1" applyAlignment="1">
      <alignment horizontal="left" vertical="center"/>
    </xf>
    <xf numFmtId="0" fontId="13" fillId="0" borderId="5" xfId="0" applyFont="1" applyBorder="1" applyAlignment="1">
      <alignment horizontal="left" vertical="center"/>
    </xf>
    <xf numFmtId="0" fontId="13" fillId="0" borderId="7" xfId="0" applyFont="1" applyBorder="1" applyAlignment="1">
      <alignment horizontal="left" vertical="center"/>
    </xf>
    <xf numFmtId="0" fontId="13" fillId="0" borderId="12" xfId="0" applyFont="1" applyBorder="1" applyAlignment="1">
      <alignment horizontal="left" vertical="center"/>
    </xf>
    <xf numFmtId="0" fontId="24" fillId="2" borderId="5"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15" fillId="2" borderId="5" xfId="116" applyFont="1" applyFill="1" applyBorder="1" applyAlignment="1">
      <alignment horizontal="left" vertical="center" wrapText="1"/>
    </xf>
    <xf numFmtId="0" fontId="15" fillId="2" borderId="7" xfId="116" applyFont="1" applyFill="1" applyBorder="1" applyAlignment="1">
      <alignment horizontal="left" vertical="center" wrapText="1"/>
    </xf>
    <xf numFmtId="0" fontId="15" fillId="2" borderId="12" xfId="116" applyFont="1" applyFill="1" applyBorder="1" applyAlignment="1">
      <alignment horizontal="left" vertical="center" wrapText="1"/>
    </xf>
    <xf numFmtId="0" fontId="65" fillId="35" borderId="4" xfId="112" applyFont="1" applyFill="1" applyBorder="1" applyAlignment="1">
      <alignment horizontal="center" vertical="center" wrapText="1"/>
    </xf>
    <xf numFmtId="0" fontId="13" fillId="2" borderId="5" xfId="112" applyFont="1" applyFill="1" applyBorder="1" applyAlignment="1">
      <alignment horizontal="left" vertical="center" wrapText="1"/>
    </xf>
    <xf numFmtId="0" fontId="13" fillId="2" borderId="7" xfId="112" applyFont="1" applyFill="1" applyBorder="1" applyAlignment="1">
      <alignment horizontal="left" vertical="center" wrapText="1"/>
    </xf>
    <xf numFmtId="0" fontId="13" fillId="2" borderId="12" xfId="112" applyFont="1" applyFill="1" applyBorder="1" applyAlignment="1">
      <alignment horizontal="left" vertical="center" wrapText="1"/>
    </xf>
    <xf numFmtId="0" fontId="12"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5" fillId="2" borderId="1"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12" xfId="0" applyFont="1" applyBorder="1" applyAlignment="1">
      <alignment horizontal="center" vertical="center"/>
    </xf>
    <xf numFmtId="43" fontId="15" fillId="0" borderId="14" xfId="1" quotePrefix="1" applyFont="1" applyBorder="1" applyAlignment="1">
      <alignment horizontal="center" vertical="center"/>
    </xf>
    <xf numFmtId="43" fontId="15" fillId="0" borderId="11" xfId="1" quotePrefix="1" applyFont="1" applyBorder="1" applyAlignment="1">
      <alignment horizontal="center" vertical="center"/>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3" xfId="0" applyFont="1" applyBorder="1" applyAlignment="1">
      <alignment horizontal="center" wrapText="1"/>
    </xf>
    <xf numFmtId="43" fontId="15" fillId="0" borderId="2" xfId="1" applyFont="1" applyBorder="1" applyAlignment="1">
      <alignment horizontal="center" vertical="center" wrapText="1"/>
    </xf>
    <xf numFmtId="43" fontId="15" fillId="0" borderId="1" xfId="1" applyFont="1" applyBorder="1" applyAlignment="1">
      <alignment horizontal="center" vertical="center" wrapText="1"/>
    </xf>
    <xf numFmtId="43" fontId="15" fillId="0" borderId="3" xfId="1" applyFont="1" applyBorder="1" applyAlignment="1">
      <alignment horizontal="center" vertical="center" wrapText="1"/>
    </xf>
    <xf numFmtId="0" fontId="11" fillId="2" borderId="5" xfId="115" applyFont="1" applyFill="1" applyBorder="1" applyAlignment="1">
      <alignment horizontal="center" vertical="center" wrapText="1"/>
    </xf>
    <xf numFmtId="0" fontId="11" fillId="2" borderId="7" xfId="115" applyFont="1" applyFill="1" applyBorder="1" applyAlignment="1">
      <alignment horizontal="center" vertical="center" wrapText="1"/>
    </xf>
    <xf numFmtId="0" fontId="11" fillId="2" borderId="12" xfId="115" applyFont="1" applyFill="1" applyBorder="1" applyAlignment="1">
      <alignment horizontal="center" vertical="center" wrapText="1"/>
    </xf>
    <xf numFmtId="0" fontId="15" fillId="2" borderId="5" xfId="115" applyFont="1" applyFill="1" applyBorder="1" applyAlignment="1">
      <alignment horizontal="center" vertical="center" wrapText="1"/>
    </xf>
    <xf numFmtId="0" fontId="15" fillId="2" borderId="7" xfId="115" applyFont="1" applyFill="1" applyBorder="1" applyAlignment="1">
      <alignment horizontal="center" vertical="center" wrapText="1"/>
    </xf>
    <xf numFmtId="0" fontId="15" fillId="2" borderId="12" xfId="115" applyFont="1" applyFill="1" applyBorder="1" applyAlignment="1">
      <alignment horizontal="center" vertical="center" wrapText="1"/>
    </xf>
    <xf numFmtId="0" fontId="15" fillId="0" borderId="5" xfId="112" applyFont="1" applyBorder="1" applyAlignment="1">
      <alignment horizontal="justify" vertical="center" wrapText="1"/>
    </xf>
    <xf numFmtId="0" fontId="15" fillId="0" borderId="12" xfId="112" applyFont="1" applyBorder="1" applyAlignment="1">
      <alignment horizontal="justify" vertical="center" wrapText="1"/>
    </xf>
    <xf numFmtId="14" fontId="15" fillId="0" borderId="5" xfId="112" applyNumberFormat="1" applyFont="1" applyBorder="1" applyAlignment="1">
      <alignment horizontal="justify" vertical="center" wrapText="1"/>
    </xf>
    <xf numFmtId="0" fontId="15" fillId="0" borderId="5" xfId="115" applyFont="1" applyFill="1" applyBorder="1" applyAlignment="1">
      <alignment horizontal="justify" vertical="center"/>
    </xf>
    <xf numFmtId="0" fontId="15" fillId="0" borderId="7" xfId="115" applyFont="1" applyFill="1" applyBorder="1" applyAlignment="1">
      <alignment horizontal="justify" vertical="center"/>
    </xf>
    <xf numFmtId="0" fontId="15" fillId="0" borderId="12" xfId="115" applyFont="1" applyFill="1" applyBorder="1" applyAlignment="1">
      <alignment horizontal="justify" vertical="center"/>
    </xf>
    <xf numFmtId="0" fontId="17" fillId="0" borderId="7" xfId="115" applyFont="1" applyBorder="1" applyAlignment="1">
      <alignment horizontal="center"/>
    </xf>
    <xf numFmtId="0" fontId="15" fillId="0" borderId="5" xfId="115" applyFont="1" applyBorder="1" applyAlignment="1">
      <alignment horizontal="justify" vertical="center" wrapText="1"/>
    </xf>
    <xf numFmtId="0" fontId="15" fillId="0" borderId="12" xfId="115" applyFont="1" applyBorder="1" applyAlignment="1">
      <alignment horizontal="justify" vertical="center" wrapText="1"/>
    </xf>
    <xf numFmtId="0" fontId="17" fillId="0" borderId="12" xfId="115" applyFont="1" applyBorder="1"/>
    <xf numFmtId="0" fontId="12" fillId="2" borderId="2" xfId="12" applyFont="1" applyFill="1" applyBorder="1" applyAlignment="1">
      <alignment horizontal="center" vertical="center" wrapText="1"/>
    </xf>
    <xf numFmtId="0" fontId="12" fillId="2" borderId="3" xfId="12" applyFont="1" applyFill="1" applyBorder="1" applyAlignment="1">
      <alignment horizontal="center" vertical="center" wrapText="1"/>
    </xf>
    <xf numFmtId="0" fontId="17" fillId="2" borderId="7" xfId="0" applyFont="1" applyFill="1" applyBorder="1"/>
    <xf numFmtId="0" fontId="15" fillId="2" borderId="2" xfId="12" applyFont="1" applyFill="1" applyBorder="1" applyAlignment="1">
      <alignment horizontal="center" vertical="center" wrapText="1"/>
    </xf>
    <xf numFmtId="0" fontId="15" fillId="2" borderId="3" xfId="12" applyFont="1" applyFill="1" applyBorder="1" applyAlignment="1">
      <alignment horizontal="center" vertical="center" wrapText="1"/>
    </xf>
    <xf numFmtId="0" fontId="13" fillId="2" borderId="25" xfId="107" applyFont="1" applyFill="1" applyBorder="1" applyAlignment="1">
      <alignment horizontal="center" vertical="center"/>
    </xf>
    <xf numFmtId="0" fontId="13" fillId="2" borderId="26" xfId="107" applyFont="1" applyFill="1" applyBorder="1" applyAlignment="1">
      <alignment horizontal="center" vertical="center"/>
    </xf>
    <xf numFmtId="0" fontId="13" fillId="2" borderId="27" xfId="107" applyFont="1" applyFill="1" applyBorder="1" applyAlignment="1">
      <alignment horizontal="center" vertical="center"/>
    </xf>
    <xf numFmtId="0" fontId="13" fillId="2" borderId="28" xfId="107" applyFont="1" applyFill="1" applyBorder="1" applyAlignment="1">
      <alignment horizontal="center" vertical="center"/>
    </xf>
    <xf numFmtId="0" fontId="13" fillId="2" borderId="0" xfId="107" applyFont="1" applyFill="1" applyBorder="1" applyAlignment="1">
      <alignment horizontal="center" vertical="center"/>
    </xf>
    <xf numFmtId="0" fontId="13" fillId="2" borderId="29" xfId="107" applyFont="1" applyFill="1" applyBorder="1" applyAlignment="1">
      <alignment horizontal="center" vertical="center"/>
    </xf>
    <xf numFmtId="0" fontId="13" fillId="2" borderId="0" xfId="108" applyFont="1" applyFill="1" applyBorder="1" applyAlignment="1">
      <alignment horizontal="center" vertical="center"/>
    </xf>
    <xf numFmtId="0" fontId="13" fillId="2" borderId="29" xfId="108" applyFont="1" applyFill="1" applyBorder="1" applyAlignment="1">
      <alignment horizontal="center" vertical="center"/>
    </xf>
    <xf numFmtId="0" fontId="13" fillId="2" borderId="0" xfId="108" applyFont="1" applyFill="1" applyBorder="1" applyAlignment="1">
      <alignment horizontal="center" vertical="center" wrapText="1"/>
    </xf>
  </cellXfs>
  <cellStyles count="187">
    <cellStyle name="20% - Énfasis1 2" xfId="16"/>
    <cellStyle name="20% - Énfasis1 2 2" xfId="127"/>
    <cellStyle name="20% - Énfasis2 2" xfId="17"/>
    <cellStyle name="20% - Énfasis2 2 2" xfId="128"/>
    <cellStyle name="20% - Énfasis3 2" xfId="18"/>
    <cellStyle name="20% - Énfasis3 2 2" xfId="129"/>
    <cellStyle name="20% - Énfasis4 2" xfId="19"/>
    <cellStyle name="20% - Énfasis4 2 2" xfId="130"/>
    <cellStyle name="20% - Énfasis5 2" xfId="20"/>
    <cellStyle name="20% - Énfasis5 2 2" xfId="131"/>
    <cellStyle name="20% - Énfasis5 3" xfId="21"/>
    <cellStyle name="20% - Énfasis5 3 2" xfId="132"/>
    <cellStyle name="20% - Énfasis6 2" xfId="22"/>
    <cellStyle name="20% - Énfasis6 2 2" xfId="133"/>
    <cellStyle name="20% - Énfasis6 3" xfId="23"/>
    <cellStyle name="20% - Énfasis6 3 2" xfId="134"/>
    <cellStyle name="40% - Énfasis1 2" xfId="24"/>
    <cellStyle name="40% - Énfasis1 2 2" xfId="135"/>
    <cellStyle name="40% - Énfasis1 3" xfId="25"/>
    <cellStyle name="40% - Énfasis1 3 2" xfId="136"/>
    <cellStyle name="40% - Énfasis2 2" xfId="26"/>
    <cellStyle name="40% - Énfasis2 2 2" xfId="137"/>
    <cellStyle name="40% - Énfasis2 3" xfId="27"/>
    <cellStyle name="40% - Énfasis2 3 2" xfId="138"/>
    <cellStyle name="40% - Énfasis3 2" xfId="28"/>
    <cellStyle name="40% - Énfasis3 2 2" xfId="139"/>
    <cellStyle name="40% - Énfasis4 2" xfId="29"/>
    <cellStyle name="40% - Énfasis4 2 2" xfId="140"/>
    <cellStyle name="40% - Énfasis4 3" xfId="30"/>
    <cellStyle name="40% - Énfasis4 3 2" xfId="141"/>
    <cellStyle name="40% - Énfasis5 2" xfId="31"/>
    <cellStyle name="40% - Énfasis5 2 2" xfId="142"/>
    <cellStyle name="40% - Énfasis5 3" xfId="32"/>
    <cellStyle name="40% - Énfasis5 3 2" xfId="143"/>
    <cellStyle name="40% - Énfasis6 2" xfId="33"/>
    <cellStyle name="40% - Énfasis6 2 2" xfId="144"/>
    <cellStyle name="40% - Énfasis6 3" xfId="34"/>
    <cellStyle name="40% - Énfasis6 3 2" xfId="145"/>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2 3 2" xfId="146"/>
    <cellStyle name="Millares 2 4" xfId="118"/>
    <cellStyle name="Millares 3" xfId="4"/>
    <cellStyle name="Millares 3 2" xfId="57"/>
    <cellStyle name="Millares 3 2 2" xfId="147"/>
    <cellStyle name="Millares 3 3" xfId="119"/>
    <cellStyle name="Millares 4" xfId="5"/>
    <cellStyle name="Millares 4 2" xfId="120"/>
    <cellStyle name="Millares 5" xfId="58"/>
    <cellStyle name="Millares 5 2" xfId="148"/>
    <cellStyle name="Millares 6" xfId="59"/>
    <cellStyle name="Millares 6 2" xfId="149"/>
    <cellStyle name="Millares 7" xfId="60"/>
    <cellStyle name="Millares 7 2" xfId="61"/>
    <cellStyle name="Millares 7 2 2" xfId="151"/>
    <cellStyle name="Millares 7 3" xfId="113"/>
    <cellStyle name="Millares 7 3 2" xfId="184"/>
    <cellStyle name="Millares 7 4" xfId="150"/>
    <cellStyle name="Millares 8" xfId="109"/>
    <cellStyle name="Millares 8 2" xfId="182"/>
    <cellStyle name="Moneda 2" xfId="62"/>
    <cellStyle name="Moneda 2 2" xfId="152"/>
    <cellStyle name="Moneda 3" xfId="63"/>
    <cellStyle name="Neutral 2" xfId="64"/>
    <cellStyle name="Normal" xfId="0" builtinId="0"/>
    <cellStyle name="Normal 10" xfId="65"/>
    <cellStyle name="Normal 10 2" xfId="66"/>
    <cellStyle name="Normal 10 2 2" xfId="110"/>
    <cellStyle name="Normal 10 2 3" xfId="154"/>
    <cellStyle name="Normal 10 3" xfId="153"/>
    <cellStyle name="Normal 11" xfId="67"/>
    <cellStyle name="Normal 11 2" xfId="155"/>
    <cellStyle name="Normal 12" xfId="68"/>
    <cellStyle name="Normal 12 2" xfId="69"/>
    <cellStyle name="Normal 12 2 2" xfId="157"/>
    <cellStyle name="Normal 12 3" xfId="156"/>
    <cellStyle name="Normal 13" xfId="70"/>
    <cellStyle name="Normal 13 2" xfId="71"/>
    <cellStyle name="Normal 13 2 2" xfId="159"/>
    <cellStyle name="Normal 13 3" xfId="158"/>
    <cellStyle name="Normal 14" xfId="72"/>
    <cellStyle name="Normal 14 2" xfId="160"/>
    <cellStyle name="Normal 15" xfId="73"/>
    <cellStyle name="Normal 15 2" xfId="161"/>
    <cellStyle name="Normal 16" xfId="74"/>
    <cellStyle name="Normal 16 2" xfId="162"/>
    <cellStyle name="Normal 17" xfId="75"/>
    <cellStyle name="Normal 17 2" xfId="76"/>
    <cellStyle name="Normal 17 2 2" xfId="164"/>
    <cellStyle name="Normal 17 3" xfId="111"/>
    <cellStyle name="Normal 17 3 2" xfId="183"/>
    <cellStyle name="Normal 17 4" xfId="163"/>
    <cellStyle name="Normal 18" xfId="77"/>
    <cellStyle name="Normal 19" xfId="106"/>
    <cellStyle name="Normal 19 2" xfId="181"/>
    <cellStyle name="Normal 2" xfId="6"/>
    <cellStyle name="Normal 2 10" xfId="121"/>
    <cellStyle name="Normal 2 2" xfId="7"/>
    <cellStyle name="Normal 2 2 10" xfId="115"/>
    <cellStyle name="Normal 2 2 13" xfId="116"/>
    <cellStyle name="Normal 2 2 2" xfId="78"/>
    <cellStyle name="Normal 2 2 2 2" xfId="112"/>
    <cellStyle name="Normal 2 2 2 3" xfId="165"/>
    <cellStyle name="Normal 2 2 3" xfId="122"/>
    <cellStyle name="Normal 2 3" xfId="79"/>
    <cellStyle name="Normal 2 3 2" xfId="117"/>
    <cellStyle name="Normal 2 3 3" xfId="166"/>
    <cellStyle name="Normal 2 4" xfId="80"/>
    <cellStyle name="Normal 2 4 2" xfId="167"/>
    <cellStyle name="Normal 2 5" xfId="81"/>
    <cellStyle name="Normal 2 5 2" xfId="168"/>
    <cellStyle name="Normal 2 6" xfId="82"/>
    <cellStyle name="Normal 2 6 2" xfId="169"/>
    <cellStyle name="Normal 2 7" xfId="83"/>
    <cellStyle name="Normal 2 7 2" xfId="170"/>
    <cellStyle name="Normal 2 8" xfId="84"/>
    <cellStyle name="Normal 2 8 2" xfId="171"/>
    <cellStyle name="Normal 2 9" xfId="107"/>
    <cellStyle name="Normal 2_BASE 2010 B" xfId="85"/>
    <cellStyle name="Normal 3" xfId="8"/>
    <cellStyle name="Normal 3 10" xfId="185"/>
    <cellStyle name="Normal 3 2" xfId="9"/>
    <cellStyle name="Normal 3 2 2" xfId="124"/>
    <cellStyle name="Normal 3 3" xfId="86"/>
    <cellStyle name="Normal 3 3 2" xfId="172"/>
    <cellStyle name="Normal 3 4" xfId="87"/>
    <cellStyle name="Normal 3 4 2" xfId="173"/>
    <cellStyle name="Normal 3 5" xfId="88"/>
    <cellStyle name="Normal 3 5 10" xfId="186"/>
    <cellStyle name="Normal 3 5 2" xfId="174"/>
    <cellStyle name="Normal 3 6" xfId="123"/>
    <cellStyle name="Normal 4" xfId="10"/>
    <cellStyle name="Normal 4 2" xfId="89"/>
    <cellStyle name="Normal 4 2 2" xfId="175"/>
    <cellStyle name="Normal 4 3" xfId="125"/>
    <cellStyle name="Normal 5" xfId="11"/>
    <cellStyle name="Normal 5 2" xfId="90"/>
    <cellStyle name="Normal 5 2 2" xfId="176"/>
    <cellStyle name="Normal 5 3" xfId="91"/>
    <cellStyle name="Normal 5 3 2" xfId="177"/>
    <cellStyle name="Normal 5 4" xfId="126"/>
    <cellStyle name="Normal 6" xfId="92"/>
    <cellStyle name="Normal 6 2" xfId="178"/>
    <cellStyle name="Normal 7" xfId="93"/>
    <cellStyle name="Normal 8" xfId="94"/>
    <cellStyle name="Normal 8 2" xfId="179"/>
    <cellStyle name="Normal 9" xfId="95"/>
    <cellStyle name="Normal_FORMATO IAIE IAT" xfId="12"/>
    <cellStyle name="Normal_Formatos E-M  2008 Benito Juárez" xfId="13"/>
    <cellStyle name="Normal_Invi_07_LEER" xfId="108"/>
    <cellStyle name="Notas 2" xfId="96"/>
    <cellStyle name="Notas 2 2" xfId="180"/>
    <cellStyle name="Notas 3" xfId="97"/>
    <cellStyle name="Porcentual" xfId="114"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7">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9</xdr:row>
      <xdr:rowOff>161926</xdr:rowOff>
    </xdr:from>
    <xdr:to>
      <xdr:col>8</xdr:col>
      <xdr:colOff>923925</xdr:colOff>
      <xdr:row>12</xdr:row>
      <xdr:rowOff>190501</xdr:rowOff>
    </xdr:to>
    <xdr:sp macro="" textlink="">
      <xdr:nvSpPr>
        <xdr:cNvPr id="2" name="1 CuadroTexto"/>
        <xdr:cNvSpPr txBox="1"/>
      </xdr:nvSpPr>
      <xdr:spPr>
        <a:xfrm>
          <a:off x="323850" y="2409826"/>
          <a:ext cx="69342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6000"/>
            <a:t>No Aplica </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xdr:row>
      <xdr:rowOff>0</xdr:rowOff>
    </xdr:from>
    <xdr:to>
      <xdr:col>4</xdr:col>
      <xdr:colOff>2270125</xdr:colOff>
      <xdr:row>17</xdr:row>
      <xdr:rowOff>28575</xdr:rowOff>
    </xdr:to>
    <xdr:sp macro="" textlink="">
      <xdr:nvSpPr>
        <xdr:cNvPr id="2" name="1 CuadroTexto"/>
        <xdr:cNvSpPr txBox="1"/>
      </xdr:nvSpPr>
      <xdr:spPr>
        <a:xfrm>
          <a:off x="0" y="2343150"/>
          <a:ext cx="8137525"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xdr:row>
      <xdr:rowOff>0</xdr:rowOff>
    </xdr:from>
    <xdr:to>
      <xdr:col>3</xdr:col>
      <xdr:colOff>1926771</xdr:colOff>
      <xdr:row>14</xdr:row>
      <xdr:rowOff>89807</xdr:rowOff>
    </xdr:to>
    <xdr:sp macro="" textlink="">
      <xdr:nvSpPr>
        <xdr:cNvPr id="3" name="2 CuadroTexto"/>
        <xdr:cNvSpPr txBox="1"/>
      </xdr:nvSpPr>
      <xdr:spPr>
        <a:xfrm>
          <a:off x="0" y="2447925"/>
          <a:ext cx="8118021" cy="1375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0</xdr:rowOff>
    </xdr:from>
    <xdr:to>
      <xdr:col>4</xdr:col>
      <xdr:colOff>903515</xdr:colOff>
      <xdr:row>21</xdr:row>
      <xdr:rowOff>77561</xdr:rowOff>
    </xdr:to>
    <xdr:sp macro="" textlink="">
      <xdr:nvSpPr>
        <xdr:cNvPr id="2" name="1 CuadroTexto"/>
        <xdr:cNvSpPr txBox="1"/>
      </xdr:nvSpPr>
      <xdr:spPr>
        <a:xfrm>
          <a:off x="0" y="2886075"/>
          <a:ext cx="8142515" cy="14491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a:t>
          </a:r>
        </a:p>
        <a:p>
          <a:pPr algn="ctr"/>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4:M36"/>
  <sheetViews>
    <sheetView showGridLines="0" tabSelected="1" workbookViewId="0">
      <selection activeCell="C1" sqref="C1"/>
    </sheetView>
  </sheetViews>
  <sheetFormatPr baseColWidth="10" defaultColWidth="11.44140625" defaultRowHeight="13.8"/>
  <cols>
    <col min="1" max="1" width="9.88671875" style="1" customWidth="1"/>
    <col min="2" max="2" width="15" style="1" customWidth="1"/>
    <col min="3" max="4" width="11.44140625" style="1"/>
    <col min="5" max="5" width="11.44140625" style="1" customWidth="1"/>
    <col min="6" max="6" width="6.109375" style="1" customWidth="1"/>
    <col min="7" max="7" width="7.5546875" style="1" customWidth="1"/>
    <col min="8" max="8" width="4.33203125" style="1" customWidth="1"/>
    <col min="9" max="9" width="10.44140625" style="1" customWidth="1"/>
    <col min="10" max="10" width="16" style="1" customWidth="1"/>
    <col min="11" max="11" width="14.5546875" style="1" customWidth="1"/>
    <col min="12" max="16384" width="11.44140625" style="1"/>
  </cols>
  <sheetData>
    <row r="14" spans="1:13" ht="13.2" customHeight="1">
      <c r="A14" s="533" t="s">
        <v>901</v>
      </c>
      <c r="B14" s="533"/>
      <c r="C14" s="533"/>
      <c r="D14" s="533"/>
      <c r="E14" s="533"/>
      <c r="F14" s="533"/>
      <c r="G14" s="533"/>
      <c r="H14" s="533"/>
      <c r="I14" s="533"/>
      <c r="J14" s="533"/>
      <c r="K14" s="533"/>
      <c r="L14" s="97"/>
      <c r="M14" s="97"/>
    </row>
    <row r="15" spans="1:13" ht="13.2" customHeight="1">
      <c r="A15" s="533"/>
      <c r="B15" s="533"/>
      <c r="C15" s="533"/>
      <c r="D15" s="533"/>
      <c r="E15" s="533"/>
      <c r="F15" s="533"/>
      <c r="G15" s="533"/>
      <c r="H15" s="533"/>
      <c r="I15" s="533"/>
      <c r="J15" s="533"/>
      <c r="K15" s="533"/>
      <c r="L15" s="97"/>
      <c r="M15" s="97"/>
    </row>
    <row r="16" spans="1:13" ht="13.2" customHeight="1">
      <c r="A16" s="533"/>
      <c r="B16" s="533"/>
      <c r="C16" s="533"/>
      <c r="D16" s="533"/>
      <c r="E16" s="533"/>
      <c r="F16" s="533"/>
      <c r="G16" s="533"/>
      <c r="H16" s="533"/>
      <c r="I16" s="533"/>
      <c r="J16" s="533"/>
      <c r="K16" s="533"/>
      <c r="L16" s="97"/>
      <c r="M16" s="97"/>
    </row>
    <row r="18" spans="1:13" ht="15" customHeight="1">
      <c r="A18" s="534" t="s">
        <v>190</v>
      </c>
      <c r="B18" s="534"/>
      <c r="C18" s="534"/>
      <c r="D18" s="534"/>
      <c r="E18" s="534"/>
      <c r="F18" s="534"/>
      <c r="G18" s="534"/>
      <c r="H18" s="534"/>
      <c r="I18" s="534"/>
      <c r="J18" s="534"/>
      <c r="K18" s="534"/>
      <c r="L18" s="97"/>
      <c r="M18" s="97"/>
    </row>
    <row r="19" spans="1:13" ht="15" customHeight="1">
      <c r="A19" s="534"/>
      <c r="B19" s="534"/>
      <c r="C19" s="534"/>
      <c r="D19" s="534"/>
      <c r="E19" s="534"/>
      <c r="F19" s="534"/>
      <c r="G19" s="534"/>
      <c r="H19" s="534"/>
      <c r="I19" s="534"/>
      <c r="J19" s="534"/>
      <c r="K19" s="534"/>
      <c r="L19" s="97"/>
      <c r="M19" s="97"/>
    </row>
    <row r="20" spans="1:13" ht="15" customHeight="1">
      <c r="A20" s="534"/>
      <c r="B20" s="534"/>
      <c r="C20" s="534"/>
      <c r="D20" s="534"/>
      <c r="E20" s="534"/>
      <c r="F20" s="534"/>
      <c r="G20" s="534"/>
      <c r="H20" s="534"/>
      <c r="I20" s="534"/>
      <c r="J20" s="534"/>
      <c r="K20" s="534"/>
      <c r="L20" s="97"/>
      <c r="M20" s="97"/>
    </row>
    <row r="21" spans="1:13" ht="15" customHeight="1">
      <c r="A21" s="534"/>
      <c r="B21" s="534"/>
      <c r="C21" s="534"/>
      <c r="D21" s="534"/>
      <c r="E21" s="534"/>
      <c r="F21" s="534"/>
      <c r="G21" s="534"/>
      <c r="H21" s="534"/>
      <c r="I21" s="534"/>
      <c r="J21" s="534"/>
      <c r="K21" s="534"/>
      <c r="L21" s="97"/>
      <c r="M21" s="97"/>
    </row>
    <row r="22" spans="1:13" ht="13.2" customHeight="1">
      <c r="A22" s="97"/>
      <c r="B22" s="97"/>
      <c r="C22" s="97"/>
      <c r="D22" s="97"/>
      <c r="E22" s="97"/>
      <c r="F22" s="97"/>
      <c r="G22" s="97"/>
      <c r="H22" s="97"/>
      <c r="I22" s="97"/>
      <c r="J22" s="97"/>
      <c r="K22" s="97"/>
      <c r="L22" s="97"/>
      <c r="M22" s="97"/>
    </row>
    <row r="23" spans="1:13" ht="13.2" customHeight="1">
      <c r="A23" s="97"/>
      <c r="B23" s="97"/>
      <c r="C23" s="97"/>
      <c r="D23" s="97"/>
      <c r="E23" s="97"/>
      <c r="F23" s="97"/>
      <c r="G23" s="97"/>
      <c r="H23" s="97"/>
      <c r="I23" s="97"/>
      <c r="J23" s="97"/>
      <c r="K23" s="97"/>
      <c r="L23" s="97"/>
      <c r="M23" s="97"/>
    </row>
    <row r="24" spans="1:13" ht="11.25" customHeight="1"/>
    <row r="25" spans="1:13" hidden="1"/>
    <row r="26" spans="1:13" hidden="1"/>
    <row r="27" spans="1:13" hidden="1"/>
    <row r="28" spans="1:13" hidden="1"/>
    <row r="33" spans="1:13" s="101" customFormat="1" ht="19.2">
      <c r="A33" s="79" t="s">
        <v>87</v>
      </c>
      <c r="B33" s="79"/>
      <c r="C33" s="79"/>
      <c r="D33" s="98"/>
      <c r="E33" s="98"/>
      <c r="F33" s="99"/>
      <c r="G33" s="99" t="s">
        <v>88</v>
      </c>
      <c r="H33" s="79"/>
      <c r="I33" s="79"/>
      <c r="J33" s="79"/>
      <c r="K33" s="100"/>
      <c r="L33" s="100"/>
    </row>
    <row r="34" spans="1:13" s="101" customFormat="1" ht="19.95" customHeight="1">
      <c r="B34" s="535" t="s">
        <v>902</v>
      </c>
      <c r="C34" s="535"/>
      <c r="D34" s="535"/>
      <c r="E34" s="535"/>
      <c r="F34" s="102"/>
      <c r="H34" s="535" t="s">
        <v>904</v>
      </c>
      <c r="I34" s="535"/>
      <c r="J34" s="535"/>
      <c r="K34" s="535"/>
      <c r="L34" s="102"/>
      <c r="M34" s="102"/>
    </row>
    <row r="35" spans="1:13" ht="22.5" customHeight="1">
      <c r="B35" s="536" t="s">
        <v>903</v>
      </c>
      <c r="C35" s="536"/>
      <c r="D35" s="536"/>
      <c r="E35" s="536"/>
      <c r="H35" s="536" t="s">
        <v>905</v>
      </c>
      <c r="I35" s="536"/>
      <c r="J35" s="536"/>
      <c r="K35" s="536"/>
    </row>
    <row r="36" spans="1:13" ht="24.75" customHeight="1">
      <c r="B36" s="536"/>
      <c r="C36" s="536"/>
      <c r="D36" s="536"/>
      <c r="E36" s="536"/>
    </row>
  </sheetData>
  <mergeCells count="6">
    <mergeCell ref="A14:K16"/>
    <mergeCell ref="A18:K21"/>
    <mergeCell ref="B34:E34"/>
    <mergeCell ref="B35:E36"/>
    <mergeCell ref="H34:K34"/>
    <mergeCell ref="H35:K35"/>
  </mergeCells>
  <printOptions horizontalCentered="1"/>
  <pageMargins left="0.59055118110236227" right="0.59055118110236227" top="0.35433070866141736" bottom="0.35433070866141736" header="0.19685039370078741" footer="0.19685039370078741"/>
  <pageSetup orientation="landscape" r:id="rId1"/>
  <headerFooter>
    <oddHeader>&amp;C&amp;G</oddHeader>
    <oddFooter>&amp;C&amp;G&amp;R</oddFooter>
  </headerFooter>
  <legacyDrawingHF r:id="rId2"/>
</worksheet>
</file>

<file path=xl/worksheets/sheet10.xml><?xml version="1.0" encoding="utf-8"?>
<worksheet xmlns="http://schemas.openxmlformats.org/spreadsheetml/2006/main" xmlns:r="http://schemas.openxmlformats.org/officeDocument/2006/relationships">
  <dimension ref="A1:G20"/>
  <sheetViews>
    <sheetView showGridLines="0" zoomScale="70" zoomScaleNormal="70" zoomScaleSheetLayoutView="115" zoomScalePageLayoutView="130" workbookViewId="0">
      <selection activeCell="A5" sqref="A5"/>
    </sheetView>
  </sheetViews>
  <sheetFormatPr baseColWidth="10" defaultColWidth="11.44140625" defaultRowHeight="14.4"/>
  <cols>
    <col min="1" max="1" width="13" style="170" customWidth="1"/>
    <col min="2" max="2" width="43" style="170" customWidth="1"/>
    <col min="3" max="3" width="15.33203125" style="170" customWidth="1"/>
    <col min="4" max="6" width="20.6640625" style="170" customWidth="1"/>
    <col min="7" max="7" width="49.33203125" style="170" customWidth="1"/>
    <col min="8" max="16384" width="11.44140625" style="170"/>
  </cols>
  <sheetData>
    <row r="1" spans="1:7" s="168" customFormat="1" ht="24.9" customHeight="1">
      <c r="A1" s="719" t="s">
        <v>168</v>
      </c>
      <c r="B1" s="719"/>
      <c r="C1" s="719"/>
      <c r="D1" s="719"/>
      <c r="E1" s="719"/>
      <c r="F1" s="719"/>
      <c r="G1" s="719"/>
    </row>
    <row r="2" spans="1:7" s="1" customFormat="1" ht="7.95" customHeight="1">
      <c r="A2" s="127"/>
      <c r="B2" s="127"/>
      <c r="C2" s="127"/>
      <c r="D2" s="127"/>
      <c r="E2" s="127"/>
      <c r="F2" s="127"/>
      <c r="G2" s="127"/>
    </row>
    <row r="3" spans="1:7" s="1" customFormat="1" ht="19.2" customHeight="1">
      <c r="A3" s="652" t="str">
        <f>+AR!A3</f>
        <v>UNIDAD RESPONSABLE DEL GASTO: 35 C0 01 Secretaría de Desarrollo Rural y Equidad para las Comunidades</v>
      </c>
      <c r="B3" s="653"/>
      <c r="C3" s="653"/>
      <c r="D3" s="653"/>
      <c r="E3" s="653"/>
      <c r="F3" s="653"/>
      <c r="G3" s="654"/>
    </row>
    <row r="4" spans="1:7" s="1" customFormat="1" ht="19.2" customHeight="1">
      <c r="A4" s="652" t="str">
        <f>+AR!A4</f>
        <v>PERÍODO: Enero - Diciembre 2017</v>
      </c>
      <c r="B4" s="653"/>
      <c r="C4" s="653"/>
      <c r="D4" s="653"/>
      <c r="E4" s="653"/>
      <c r="F4" s="653"/>
      <c r="G4" s="654"/>
    </row>
    <row r="5" spans="1:7" s="168" customFormat="1" ht="4.95" customHeight="1">
      <c r="A5" s="169"/>
      <c r="B5" s="169"/>
      <c r="C5" s="169"/>
      <c r="D5" s="169"/>
      <c r="E5" s="169"/>
      <c r="F5" s="169"/>
      <c r="G5" s="169"/>
    </row>
    <row r="6" spans="1:7" ht="31.95" customHeight="1">
      <c r="A6" s="720" t="s">
        <v>169</v>
      </c>
      <c r="B6" s="720" t="s">
        <v>176</v>
      </c>
      <c r="C6" s="721" t="s">
        <v>170</v>
      </c>
      <c r="D6" s="723" t="s">
        <v>171</v>
      </c>
      <c r="E6" s="724"/>
      <c r="F6" s="724"/>
      <c r="G6" s="721" t="s">
        <v>172</v>
      </c>
    </row>
    <row r="7" spans="1:7" ht="19.95" customHeight="1">
      <c r="A7" s="720"/>
      <c r="B7" s="720"/>
      <c r="C7" s="722"/>
      <c r="D7" s="171" t="s">
        <v>173</v>
      </c>
      <c r="E7" s="171" t="s">
        <v>174</v>
      </c>
      <c r="F7" s="172" t="s">
        <v>175</v>
      </c>
      <c r="G7" s="722"/>
    </row>
    <row r="8" spans="1:7" ht="15" customHeight="1">
      <c r="A8" s="173" t="s">
        <v>0</v>
      </c>
      <c r="B8" s="174" t="s">
        <v>1</v>
      </c>
      <c r="C8" s="173" t="s">
        <v>2</v>
      </c>
      <c r="D8" s="174" t="s">
        <v>6</v>
      </c>
      <c r="E8" s="174" t="s">
        <v>6</v>
      </c>
      <c r="F8" s="174" t="s">
        <v>6</v>
      </c>
      <c r="G8" s="174" t="s">
        <v>3</v>
      </c>
    </row>
    <row r="9" spans="1:7" ht="15" customHeight="1">
      <c r="A9" s="175"/>
      <c r="B9" s="175"/>
      <c r="C9" s="175"/>
      <c r="D9" s="175"/>
      <c r="E9" s="176"/>
      <c r="F9" s="176"/>
      <c r="G9" s="177"/>
    </row>
    <row r="10" spans="1:7" ht="58.5" customHeight="1">
      <c r="A10" s="189" t="s">
        <v>206</v>
      </c>
      <c r="B10" s="190" t="s">
        <v>207</v>
      </c>
      <c r="C10" s="191">
        <v>0</v>
      </c>
      <c r="D10" s="190">
        <v>0</v>
      </c>
      <c r="E10" s="192">
        <v>1139816</v>
      </c>
      <c r="F10" s="192">
        <v>0</v>
      </c>
      <c r="G10" s="193" t="s">
        <v>208</v>
      </c>
    </row>
    <row r="11" spans="1:7" ht="15" customHeight="1">
      <c r="A11" s="175"/>
      <c r="B11" s="175"/>
      <c r="C11" s="175"/>
      <c r="D11" s="175"/>
      <c r="E11" s="176"/>
      <c r="F11" s="176"/>
      <c r="G11" s="177"/>
    </row>
    <row r="12" spans="1:7" ht="15" customHeight="1">
      <c r="A12" s="175"/>
      <c r="B12" s="175"/>
      <c r="C12" s="175"/>
      <c r="D12" s="175"/>
      <c r="E12" s="176"/>
      <c r="F12" s="176"/>
      <c r="G12" s="177"/>
    </row>
    <row r="13" spans="1:7" ht="15" customHeight="1">
      <c r="A13" s="175"/>
      <c r="B13" s="175"/>
      <c r="C13" s="175"/>
      <c r="D13" s="175"/>
      <c r="E13" s="176"/>
      <c r="F13" s="176"/>
      <c r="G13" s="177"/>
    </row>
    <row r="14" spans="1:7" ht="15" customHeight="1">
      <c r="A14" s="175"/>
      <c r="B14" s="175"/>
      <c r="C14" s="175"/>
      <c r="D14" s="175"/>
      <c r="E14" s="176"/>
      <c r="F14" s="176"/>
      <c r="G14" s="177"/>
    </row>
    <row r="15" spans="1:7" ht="15" customHeight="1">
      <c r="A15" s="175"/>
      <c r="B15" s="175"/>
      <c r="C15" s="175"/>
      <c r="D15" s="175"/>
      <c r="E15" s="176"/>
      <c r="F15" s="176"/>
      <c r="G15" s="177"/>
    </row>
    <row r="16" spans="1:7" ht="15" customHeight="1">
      <c r="A16" s="175"/>
      <c r="B16" s="175"/>
      <c r="C16" s="175"/>
      <c r="D16" s="175"/>
      <c r="E16" s="176"/>
      <c r="F16" s="176"/>
      <c r="G16" s="177"/>
    </row>
    <row r="17" spans="1:7" ht="15" customHeight="1">
      <c r="A17" s="175"/>
      <c r="B17" s="175"/>
      <c r="C17" s="175"/>
      <c r="D17" s="175"/>
      <c r="E17" s="176"/>
      <c r="F17" s="176"/>
      <c r="G17" s="177"/>
    </row>
    <row r="18" spans="1:7" ht="15" customHeight="1">
      <c r="A18" s="175"/>
      <c r="B18" s="175"/>
      <c r="C18" s="175"/>
      <c r="D18" s="175"/>
      <c r="E18" s="176"/>
      <c r="F18" s="176"/>
      <c r="G18" s="177"/>
    </row>
    <row r="19" spans="1:7" ht="15" customHeight="1">
      <c r="A19" s="175"/>
      <c r="B19" s="175"/>
      <c r="C19" s="175"/>
      <c r="D19" s="175"/>
      <c r="E19" s="176"/>
      <c r="F19" s="176"/>
      <c r="G19" s="177"/>
    </row>
    <row r="20" spans="1:7" ht="15" customHeight="1">
      <c r="A20" s="175"/>
      <c r="B20" s="175"/>
      <c r="C20" s="175"/>
      <c r="D20" s="175"/>
      <c r="E20" s="176"/>
      <c r="F20" s="176"/>
      <c r="G20" s="177"/>
    </row>
  </sheetData>
  <mergeCells count="8">
    <mergeCell ref="A1:G1"/>
    <mergeCell ref="A6:A7"/>
    <mergeCell ref="B6:B7"/>
    <mergeCell ref="C6:C7"/>
    <mergeCell ref="D6:F6"/>
    <mergeCell ref="G6:G7"/>
    <mergeCell ref="A3:G3"/>
    <mergeCell ref="A4:G4"/>
  </mergeCells>
  <printOptions horizontalCentered="1"/>
  <pageMargins left="0.39370078740157483" right="0.39370078740157483" top="1.5748031496062993" bottom="0.55118110236220474" header="0.31496062992125984" footer="0.31496062992125984"/>
  <pageSetup scale="70" fitToWidth="0" fitToHeight="0" pageOrder="overThenDown" orientation="landscape" r:id="rId1"/>
  <headerFooter scaleWithDoc="0">
    <oddHeader>&amp;C&amp;G</oddHeader>
    <oddFooter>&amp;C&amp;G</oddFooter>
  </headerFooter>
  <ignoredErrors>
    <ignoredError sqref="A8:G8" numberStoredAsText="1"/>
  </ignoredErrors>
  <legacyDrawingHF r:id="rId2"/>
</worksheet>
</file>

<file path=xl/worksheets/sheet11.xml><?xml version="1.0" encoding="utf-8"?>
<worksheet xmlns="http://schemas.openxmlformats.org/spreadsheetml/2006/main" xmlns:r="http://schemas.openxmlformats.org/officeDocument/2006/relationships">
  <dimension ref="A1:L225"/>
  <sheetViews>
    <sheetView showGridLines="0" zoomScale="90" zoomScaleNormal="90" zoomScaleSheetLayoutView="70" workbookViewId="0">
      <selection activeCell="A220" sqref="A220"/>
    </sheetView>
  </sheetViews>
  <sheetFormatPr baseColWidth="10" defaultColWidth="11.44140625" defaultRowHeight="13.8"/>
  <cols>
    <col min="1" max="1" width="30.6640625" style="36" customWidth="1"/>
    <col min="2" max="2" width="30.6640625" style="37" customWidth="1"/>
    <col min="3" max="8" width="17.6640625" style="37" customWidth="1"/>
    <col min="9" max="11" width="17.6640625" style="36" customWidth="1"/>
    <col min="12" max="16384" width="11.44140625" style="36"/>
  </cols>
  <sheetData>
    <row r="1" spans="1:12" ht="35.1" customHeight="1">
      <c r="A1" s="734" t="s">
        <v>179</v>
      </c>
      <c r="B1" s="735"/>
      <c r="C1" s="735"/>
      <c r="D1" s="735"/>
      <c r="E1" s="735"/>
      <c r="F1" s="735"/>
      <c r="G1" s="735"/>
      <c r="H1" s="735"/>
      <c r="I1" s="735"/>
      <c r="J1" s="735"/>
      <c r="K1" s="736"/>
    </row>
    <row r="2" spans="1:12" ht="7.5" customHeight="1">
      <c r="A2" s="157"/>
      <c r="B2" s="129"/>
      <c r="C2" s="129"/>
      <c r="D2" s="129"/>
      <c r="E2" s="129"/>
      <c r="F2" s="129"/>
      <c r="G2" s="129"/>
      <c r="H2" s="129"/>
      <c r="I2" s="129"/>
      <c r="J2" s="129"/>
      <c r="K2" s="158"/>
    </row>
    <row r="3" spans="1:12" ht="20.100000000000001" customHeight="1">
      <c r="A3" s="731" t="str">
        <f>+PPI!A3</f>
        <v>UNIDAD RESPONSABLE DEL GASTO: 35 C0 01 Secretaría de Desarrollo Rural y Equidad para las Comunidades</v>
      </c>
      <c r="B3" s="732"/>
      <c r="C3" s="732"/>
      <c r="D3" s="732"/>
      <c r="E3" s="732"/>
      <c r="F3" s="732"/>
      <c r="G3" s="732"/>
      <c r="H3" s="732"/>
      <c r="I3" s="732"/>
      <c r="J3" s="732"/>
      <c r="K3" s="733"/>
    </row>
    <row r="4" spans="1:12" ht="20.100000000000001" customHeight="1">
      <c r="A4" s="728" t="str">
        <f>+PPI!A4</f>
        <v>PERÍODO: Enero - Diciembre 2017</v>
      </c>
      <c r="B4" s="729"/>
      <c r="C4" s="729"/>
      <c r="D4" s="729"/>
      <c r="E4" s="729"/>
      <c r="F4" s="729"/>
      <c r="G4" s="729"/>
      <c r="H4" s="729"/>
      <c r="I4" s="729"/>
      <c r="J4" s="729"/>
      <c r="K4" s="730"/>
    </row>
    <row r="5" spans="1:12" ht="6" customHeight="1">
      <c r="A5" s="159"/>
      <c r="B5" s="130"/>
      <c r="C5" s="130"/>
      <c r="D5" s="130"/>
      <c r="E5" s="130"/>
      <c r="F5" s="130"/>
      <c r="G5" s="130"/>
      <c r="H5" s="130"/>
      <c r="I5" s="129"/>
      <c r="J5" s="129"/>
      <c r="K5" s="158"/>
    </row>
    <row r="6" spans="1:12" ht="22.95" customHeight="1">
      <c r="A6" s="725" t="s">
        <v>425</v>
      </c>
      <c r="B6" s="726"/>
      <c r="C6" s="726"/>
      <c r="D6" s="726"/>
      <c r="E6" s="726"/>
      <c r="F6" s="726"/>
      <c r="G6" s="726"/>
      <c r="H6" s="726"/>
      <c r="I6" s="726"/>
      <c r="J6" s="726"/>
      <c r="K6" s="727"/>
    </row>
    <row r="7" spans="1:12" ht="24.75" customHeight="1">
      <c r="A7" s="725" t="s">
        <v>426</v>
      </c>
      <c r="B7" s="726"/>
      <c r="C7" s="726"/>
      <c r="D7" s="726"/>
      <c r="E7" s="726"/>
      <c r="F7" s="726"/>
      <c r="G7" s="726"/>
      <c r="H7" s="726"/>
      <c r="I7" s="726"/>
      <c r="J7" s="726"/>
      <c r="K7" s="727"/>
      <c r="L7" s="389"/>
    </row>
    <row r="8" spans="1:12">
      <c r="A8" s="293"/>
      <c r="B8" s="294"/>
      <c r="C8" s="294"/>
      <c r="D8" s="294"/>
      <c r="E8" s="294"/>
      <c r="F8" s="294"/>
      <c r="G8" s="294"/>
      <c r="H8" s="294"/>
      <c r="I8" s="295"/>
      <c r="J8" s="295"/>
      <c r="K8" s="296"/>
    </row>
    <row r="9" spans="1:12" ht="13.5" customHeight="1">
      <c r="A9" s="297" t="s">
        <v>180</v>
      </c>
      <c r="B9" s="297" t="s">
        <v>181</v>
      </c>
      <c r="C9" s="297" t="s">
        <v>182</v>
      </c>
      <c r="D9" s="297" t="s">
        <v>183</v>
      </c>
      <c r="E9" s="297" t="s">
        <v>184</v>
      </c>
      <c r="F9" s="297" t="s">
        <v>185</v>
      </c>
      <c r="G9" s="297" t="s">
        <v>186</v>
      </c>
      <c r="H9" s="297" t="s">
        <v>187</v>
      </c>
      <c r="I9" s="297" t="s">
        <v>188</v>
      </c>
      <c r="J9" s="297" t="s">
        <v>427</v>
      </c>
      <c r="K9" s="297" t="s">
        <v>189</v>
      </c>
    </row>
    <row r="10" spans="1:12" ht="83.7" customHeight="1">
      <c r="A10" s="440" t="s">
        <v>428</v>
      </c>
      <c r="B10" s="440" t="s">
        <v>429</v>
      </c>
      <c r="C10" s="441" t="s">
        <v>430</v>
      </c>
      <c r="D10" s="441" t="s">
        <v>431</v>
      </c>
      <c r="E10" s="441" t="s">
        <v>432</v>
      </c>
      <c r="F10" s="441" t="s">
        <v>225</v>
      </c>
      <c r="G10" s="441" t="s">
        <v>433</v>
      </c>
      <c r="H10" s="441" t="s">
        <v>434</v>
      </c>
      <c r="I10" s="441">
        <v>563</v>
      </c>
      <c r="J10" s="441">
        <v>563</v>
      </c>
      <c r="K10" s="437">
        <v>1.4930000000000001</v>
      </c>
    </row>
    <row r="11" spans="1:12" ht="83.7" customHeight="1">
      <c r="A11" s="440" t="s">
        <v>436</v>
      </c>
      <c r="B11" s="440" t="s">
        <v>437</v>
      </c>
      <c r="C11" s="441" t="s">
        <v>438</v>
      </c>
      <c r="D11" s="441" t="s">
        <v>431</v>
      </c>
      <c r="E11" s="441" t="s">
        <v>439</v>
      </c>
      <c r="F11" s="441" t="s">
        <v>225</v>
      </c>
      <c r="G11" s="441" t="s">
        <v>433</v>
      </c>
      <c r="H11" s="441" t="s">
        <v>434</v>
      </c>
      <c r="I11" s="441">
        <v>563</v>
      </c>
      <c r="J11" s="441">
        <v>472</v>
      </c>
      <c r="K11" s="398">
        <v>84.58</v>
      </c>
    </row>
    <row r="12" spans="1:12" ht="83.7" customHeight="1">
      <c r="A12" s="442" t="s">
        <v>440</v>
      </c>
      <c r="B12" s="442" t="s">
        <v>441</v>
      </c>
      <c r="C12" s="441" t="s">
        <v>442</v>
      </c>
      <c r="D12" s="441" t="s">
        <v>431</v>
      </c>
      <c r="E12" s="441" t="s">
        <v>443</v>
      </c>
      <c r="F12" s="441" t="s">
        <v>225</v>
      </c>
      <c r="G12" s="441" t="s">
        <v>433</v>
      </c>
      <c r="H12" s="441" t="s">
        <v>434</v>
      </c>
      <c r="I12" s="441">
        <v>140</v>
      </c>
      <c r="J12" s="441">
        <v>140</v>
      </c>
      <c r="K12" s="437">
        <v>0.35799999999999998</v>
      </c>
    </row>
    <row r="13" spans="1:12" ht="83.7" customHeight="1">
      <c r="A13" s="442" t="s">
        <v>444</v>
      </c>
      <c r="B13" s="442" t="s">
        <v>445</v>
      </c>
      <c r="C13" s="441" t="s">
        <v>442</v>
      </c>
      <c r="D13" s="441" t="s">
        <v>431</v>
      </c>
      <c r="E13" s="441" t="s">
        <v>446</v>
      </c>
      <c r="F13" s="441" t="s">
        <v>225</v>
      </c>
      <c r="G13" s="441" t="s">
        <v>433</v>
      </c>
      <c r="H13" s="441" t="s">
        <v>434</v>
      </c>
      <c r="I13" s="441">
        <v>69</v>
      </c>
      <c r="J13" s="441">
        <v>69</v>
      </c>
      <c r="K13" s="437">
        <v>0.78400000000000003</v>
      </c>
    </row>
    <row r="14" spans="1:12" ht="83.7" customHeight="1">
      <c r="A14" s="442" t="s">
        <v>447</v>
      </c>
      <c r="B14" s="442" t="s">
        <v>448</v>
      </c>
      <c r="C14" s="441" t="s">
        <v>442</v>
      </c>
      <c r="D14" s="441" t="s">
        <v>431</v>
      </c>
      <c r="E14" s="441" t="s">
        <v>449</v>
      </c>
      <c r="F14" s="441" t="s">
        <v>225</v>
      </c>
      <c r="G14" s="441" t="s">
        <v>433</v>
      </c>
      <c r="H14" s="441" t="s">
        <v>434</v>
      </c>
      <c r="I14" s="441">
        <v>300</v>
      </c>
      <c r="J14" s="441">
        <v>300</v>
      </c>
      <c r="K14" s="437">
        <v>0.72809999999999997</v>
      </c>
    </row>
    <row r="15" spans="1:12" ht="83.7" customHeight="1">
      <c r="A15" s="442" t="s">
        <v>450</v>
      </c>
      <c r="B15" s="442" t="s">
        <v>451</v>
      </c>
      <c r="C15" s="441" t="s">
        <v>452</v>
      </c>
      <c r="D15" s="441" t="s">
        <v>431</v>
      </c>
      <c r="E15" s="441" t="s">
        <v>453</v>
      </c>
      <c r="F15" s="441" t="s">
        <v>225</v>
      </c>
      <c r="G15" s="441" t="s">
        <v>433</v>
      </c>
      <c r="H15" s="441" t="s">
        <v>434</v>
      </c>
      <c r="I15" s="441">
        <v>1</v>
      </c>
      <c r="J15" s="441">
        <v>1</v>
      </c>
      <c r="K15" s="436">
        <v>1</v>
      </c>
    </row>
    <row r="16" spans="1:12" ht="83.7" customHeight="1">
      <c r="A16" s="440" t="s">
        <v>454</v>
      </c>
      <c r="B16" s="440" t="s">
        <v>455</v>
      </c>
      <c r="C16" s="441" t="s">
        <v>452</v>
      </c>
      <c r="D16" s="441" t="s">
        <v>431</v>
      </c>
      <c r="E16" s="441" t="s">
        <v>456</v>
      </c>
      <c r="F16" s="441" t="s">
        <v>225</v>
      </c>
      <c r="G16" s="441" t="s">
        <v>433</v>
      </c>
      <c r="H16" s="441" t="s">
        <v>434</v>
      </c>
      <c r="I16" s="441">
        <v>563</v>
      </c>
      <c r="J16" s="441">
        <v>524</v>
      </c>
      <c r="K16" s="436">
        <v>1</v>
      </c>
    </row>
    <row r="17" spans="1:12" ht="75.599999999999994">
      <c r="A17" s="440" t="s">
        <v>457</v>
      </c>
      <c r="B17" s="440" t="s">
        <v>458</v>
      </c>
      <c r="C17" s="441" t="s">
        <v>452</v>
      </c>
      <c r="D17" s="441" t="s">
        <v>431</v>
      </c>
      <c r="E17" s="441" t="s">
        <v>459</v>
      </c>
      <c r="F17" s="441" t="s">
        <v>225</v>
      </c>
      <c r="G17" s="441" t="s">
        <v>433</v>
      </c>
      <c r="H17" s="441" t="s">
        <v>434</v>
      </c>
      <c r="I17" s="441" t="s">
        <v>435</v>
      </c>
      <c r="J17" s="441" t="s">
        <v>435</v>
      </c>
      <c r="K17" s="437">
        <v>0.8458</v>
      </c>
    </row>
    <row r="18" spans="1:12" ht="14.4">
      <c r="A18" s="302"/>
      <c r="B18" s="303"/>
      <c r="C18" s="303"/>
      <c r="D18" s="303"/>
      <c r="E18" s="303"/>
      <c r="F18" s="303"/>
      <c r="G18" s="303"/>
      <c r="H18" s="303"/>
      <c r="I18" s="304"/>
      <c r="J18" s="304"/>
      <c r="K18" s="304"/>
    </row>
    <row r="19" spans="1:12">
      <c r="A19" s="725" t="s">
        <v>460</v>
      </c>
      <c r="B19" s="726"/>
      <c r="C19" s="726"/>
      <c r="D19" s="726"/>
      <c r="E19" s="726"/>
      <c r="F19" s="726"/>
      <c r="G19" s="726"/>
      <c r="H19" s="726"/>
      <c r="I19" s="726"/>
      <c r="J19" s="726"/>
      <c r="K19" s="727"/>
      <c r="L19" s="389"/>
    </row>
    <row r="20" spans="1:12">
      <c r="A20" s="725" t="s">
        <v>426</v>
      </c>
      <c r="B20" s="726"/>
      <c r="C20" s="726"/>
      <c r="D20" s="726"/>
      <c r="E20" s="726"/>
      <c r="F20" s="726"/>
      <c r="G20" s="726"/>
      <c r="H20" s="726"/>
      <c r="I20" s="726"/>
      <c r="J20" s="726"/>
      <c r="K20" s="727"/>
    </row>
    <row r="21" spans="1:12">
      <c r="A21" s="293"/>
      <c r="B21" s="294"/>
      <c r="C21" s="294"/>
      <c r="D21" s="294"/>
      <c r="E21" s="294"/>
      <c r="F21" s="294"/>
      <c r="G21" s="294"/>
      <c r="H21" s="294"/>
      <c r="I21" s="295"/>
      <c r="J21" s="295"/>
      <c r="K21" s="296"/>
    </row>
    <row r="22" spans="1:12" s="37" customFormat="1" ht="25.2">
      <c r="A22" s="297" t="s">
        <v>180</v>
      </c>
      <c r="B22" s="297" t="s">
        <v>181</v>
      </c>
      <c r="C22" s="297" t="s">
        <v>182</v>
      </c>
      <c r="D22" s="297" t="s">
        <v>183</v>
      </c>
      <c r="E22" s="297" t="s">
        <v>184</v>
      </c>
      <c r="F22" s="297" t="s">
        <v>185</v>
      </c>
      <c r="G22" s="297" t="s">
        <v>186</v>
      </c>
      <c r="H22" s="297" t="s">
        <v>187</v>
      </c>
      <c r="I22" s="297" t="s">
        <v>188</v>
      </c>
      <c r="J22" s="297" t="s">
        <v>427</v>
      </c>
      <c r="K22" s="297" t="s">
        <v>189</v>
      </c>
    </row>
    <row r="23" spans="1:12" s="37" customFormat="1" ht="108">
      <c r="A23" s="298" t="s">
        <v>461</v>
      </c>
      <c r="B23" s="401" t="s">
        <v>462</v>
      </c>
      <c r="C23" s="309" t="s">
        <v>430</v>
      </c>
      <c r="D23" s="310" t="s">
        <v>463</v>
      </c>
      <c r="E23" s="308" t="s">
        <v>464</v>
      </c>
      <c r="F23" s="309" t="s">
        <v>465</v>
      </c>
      <c r="G23" s="309" t="s">
        <v>466</v>
      </c>
      <c r="H23" s="310" t="s">
        <v>214</v>
      </c>
      <c r="I23" s="310">
        <v>463</v>
      </c>
      <c r="J23" s="310">
        <v>485</v>
      </c>
      <c r="K23" s="311" t="s">
        <v>852</v>
      </c>
    </row>
    <row r="24" spans="1:12" ht="97.2">
      <c r="A24" s="298" t="s">
        <v>467</v>
      </c>
      <c r="B24" s="401" t="s">
        <v>853</v>
      </c>
      <c r="C24" s="309" t="s">
        <v>468</v>
      </c>
      <c r="D24" s="313" t="s">
        <v>463</v>
      </c>
      <c r="E24" s="402" t="s">
        <v>469</v>
      </c>
      <c r="F24" s="309" t="s">
        <v>465</v>
      </c>
      <c r="G24" s="309" t="s">
        <v>466</v>
      </c>
      <c r="H24" s="310" t="s">
        <v>214</v>
      </c>
      <c r="I24" s="310">
        <v>463</v>
      </c>
      <c r="J24" s="310">
        <v>485</v>
      </c>
      <c r="K24" s="311" t="s">
        <v>854</v>
      </c>
    </row>
    <row r="25" spans="1:12" ht="108">
      <c r="A25" s="301" t="s">
        <v>470</v>
      </c>
      <c r="B25" s="401" t="s">
        <v>471</v>
      </c>
      <c r="C25" s="314" t="s">
        <v>472</v>
      </c>
      <c r="D25" s="313" t="s">
        <v>463</v>
      </c>
      <c r="E25" s="315" t="s">
        <v>473</v>
      </c>
      <c r="F25" s="314" t="s">
        <v>465</v>
      </c>
      <c r="G25" s="309" t="s">
        <v>466</v>
      </c>
      <c r="H25" s="310" t="s">
        <v>214</v>
      </c>
      <c r="I25" s="310">
        <v>3200</v>
      </c>
      <c r="J25" s="403">
        <v>1271</v>
      </c>
      <c r="K25" s="404">
        <v>1890</v>
      </c>
    </row>
    <row r="26" spans="1:12" ht="118.8">
      <c r="A26" s="301" t="s">
        <v>474</v>
      </c>
      <c r="B26" s="308" t="s">
        <v>475</v>
      </c>
      <c r="C26" s="314" t="s">
        <v>472</v>
      </c>
      <c r="D26" s="313" t="s">
        <v>463</v>
      </c>
      <c r="E26" s="308" t="s">
        <v>476</v>
      </c>
      <c r="F26" s="405" t="s">
        <v>465</v>
      </c>
      <c r="G26" s="309" t="s">
        <v>466</v>
      </c>
      <c r="H26" s="310" t="s">
        <v>214</v>
      </c>
      <c r="I26" s="310">
        <v>105</v>
      </c>
      <c r="J26" s="310">
        <v>116</v>
      </c>
      <c r="K26" s="311" t="s">
        <v>855</v>
      </c>
    </row>
    <row r="27" spans="1:12" ht="86.4">
      <c r="A27" s="301" t="s">
        <v>477</v>
      </c>
      <c r="B27" s="308" t="s">
        <v>475</v>
      </c>
      <c r="C27" s="314" t="s">
        <v>472</v>
      </c>
      <c r="D27" s="313" t="s">
        <v>463</v>
      </c>
      <c r="E27" s="406" t="s">
        <v>478</v>
      </c>
      <c r="F27" s="407" t="s">
        <v>465</v>
      </c>
      <c r="G27" s="309" t="s">
        <v>466</v>
      </c>
      <c r="H27" s="310" t="s">
        <v>214</v>
      </c>
      <c r="I27" s="310">
        <v>24</v>
      </c>
      <c r="J27" s="311">
        <v>24</v>
      </c>
      <c r="K27" s="311" t="s">
        <v>856</v>
      </c>
    </row>
    <row r="28" spans="1:12" ht="151.19999999999999">
      <c r="A28" s="301" t="s">
        <v>479</v>
      </c>
      <c r="B28" s="308" t="s">
        <v>480</v>
      </c>
      <c r="C28" s="314" t="s">
        <v>472</v>
      </c>
      <c r="D28" s="313" t="s">
        <v>463</v>
      </c>
      <c r="E28" s="402" t="s">
        <v>481</v>
      </c>
      <c r="F28" s="309" t="s">
        <v>465</v>
      </c>
      <c r="G28" s="309" t="s">
        <v>466</v>
      </c>
      <c r="H28" s="310" t="s">
        <v>214</v>
      </c>
      <c r="I28" s="310">
        <v>3400</v>
      </c>
      <c r="J28" s="408">
        <v>3400</v>
      </c>
      <c r="K28" s="409" t="s">
        <v>857</v>
      </c>
    </row>
    <row r="29" spans="1:12" ht="64.8">
      <c r="A29" s="298" t="s">
        <v>482</v>
      </c>
      <c r="B29" s="410" t="s">
        <v>483</v>
      </c>
      <c r="C29" s="314" t="s">
        <v>472</v>
      </c>
      <c r="D29" s="313" t="s">
        <v>463</v>
      </c>
      <c r="E29" s="402" t="s">
        <v>484</v>
      </c>
      <c r="F29" s="405" t="s">
        <v>465</v>
      </c>
      <c r="G29" s="309" t="s">
        <v>466</v>
      </c>
      <c r="H29" s="311" t="s">
        <v>485</v>
      </c>
      <c r="I29" s="311">
        <v>8500</v>
      </c>
      <c r="J29" s="409">
        <v>8500</v>
      </c>
      <c r="K29" s="409" t="s">
        <v>858</v>
      </c>
    </row>
    <row r="30" spans="1:12" ht="118.8">
      <c r="A30" s="402" t="s">
        <v>486</v>
      </c>
      <c r="B30" s="410" t="s">
        <v>487</v>
      </c>
      <c r="C30" s="314" t="s">
        <v>472</v>
      </c>
      <c r="D30" s="320" t="s">
        <v>463</v>
      </c>
      <c r="E30" s="402" t="s">
        <v>488</v>
      </c>
      <c r="F30" s="309" t="s">
        <v>465</v>
      </c>
      <c r="G30" s="314" t="s">
        <v>466</v>
      </c>
      <c r="H30" s="411" t="s">
        <v>489</v>
      </c>
      <c r="I30" s="412">
        <v>47</v>
      </c>
      <c r="J30" s="412">
        <v>46</v>
      </c>
      <c r="K30" s="412" t="s">
        <v>859</v>
      </c>
    </row>
    <row r="31" spans="1:12" ht="180">
      <c r="A31" s="413" t="s">
        <v>490</v>
      </c>
      <c r="B31" s="414" t="s">
        <v>491</v>
      </c>
      <c r="C31" s="415" t="s">
        <v>492</v>
      </c>
      <c r="D31" s="320" t="s">
        <v>463</v>
      </c>
      <c r="E31" s="416" t="s">
        <v>860</v>
      </c>
      <c r="F31" s="417" t="s">
        <v>493</v>
      </c>
      <c r="G31" s="314" t="s">
        <v>466</v>
      </c>
      <c r="H31" s="411" t="s">
        <v>317</v>
      </c>
      <c r="I31" s="418" t="s">
        <v>494</v>
      </c>
      <c r="J31" s="418" t="s">
        <v>494</v>
      </c>
      <c r="K31" s="418" t="s">
        <v>861</v>
      </c>
    </row>
    <row r="32" spans="1:12" ht="14.4">
      <c r="A32" s="302"/>
      <c r="B32" s="303"/>
      <c r="C32" s="303"/>
      <c r="D32" s="303"/>
      <c r="E32" s="303"/>
      <c r="F32" s="303"/>
      <c r="G32" s="303"/>
      <c r="H32" s="303"/>
      <c r="I32" s="304"/>
      <c r="J32" s="304"/>
      <c r="K32" s="304"/>
    </row>
    <row r="33" spans="1:12" ht="21.75" customHeight="1">
      <c r="A33" s="725" t="s">
        <v>495</v>
      </c>
      <c r="B33" s="726"/>
      <c r="C33" s="726"/>
      <c r="D33" s="726"/>
      <c r="E33" s="726"/>
      <c r="F33" s="726"/>
      <c r="G33" s="726"/>
      <c r="H33" s="726"/>
      <c r="I33" s="726"/>
      <c r="J33" s="726"/>
      <c r="K33" s="727"/>
      <c r="L33" s="389"/>
    </row>
    <row r="34" spans="1:12">
      <c r="A34" s="725" t="s">
        <v>426</v>
      </c>
      <c r="B34" s="726"/>
      <c r="C34" s="726"/>
      <c r="D34" s="726"/>
      <c r="E34" s="726"/>
      <c r="F34" s="726"/>
      <c r="G34" s="726"/>
      <c r="H34" s="726"/>
      <c r="I34" s="726"/>
      <c r="J34" s="726"/>
      <c r="K34" s="727"/>
    </row>
    <row r="35" spans="1:12">
      <c r="A35" s="293"/>
      <c r="B35" s="294"/>
      <c r="C35" s="294"/>
      <c r="D35" s="294"/>
      <c r="E35" s="294"/>
      <c r="F35" s="294"/>
      <c r="G35" s="294"/>
      <c r="H35" s="294"/>
      <c r="I35" s="295"/>
      <c r="J35" s="295"/>
      <c r="K35" s="296"/>
    </row>
    <row r="36" spans="1:12" ht="37.799999999999997">
      <c r="A36" s="297" t="s">
        <v>496</v>
      </c>
      <c r="B36" s="297" t="s">
        <v>497</v>
      </c>
      <c r="C36" s="297" t="s">
        <v>498</v>
      </c>
      <c r="D36" s="297" t="s">
        <v>499</v>
      </c>
      <c r="E36" s="297" t="s">
        <v>500</v>
      </c>
      <c r="F36" s="297" t="s">
        <v>501</v>
      </c>
      <c r="G36" s="297" t="s">
        <v>502</v>
      </c>
      <c r="H36" s="297" t="s">
        <v>503</v>
      </c>
      <c r="I36" s="297" t="s">
        <v>504</v>
      </c>
      <c r="J36" s="297" t="s">
        <v>505</v>
      </c>
      <c r="K36" s="297" t="s">
        <v>506</v>
      </c>
    </row>
    <row r="37" spans="1:12" ht="118.8">
      <c r="A37" s="307" t="s">
        <v>507</v>
      </c>
      <c r="B37" s="307" t="s">
        <v>862</v>
      </c>
      <c r="C37" s="309" t="s">
        <v>430</v>
      </c>
      <c r="D37" s="310" t="s">
        <v>508</v>
      </c>
      <c r="E37" s="308" t="s">
        <v>509</v>
      </c>
      <c r="F37" s="309" t="s">
        <v>465</v>
      </c>
      <c r="G37" s="309" t="s">
        <v>466</v>
      </c>
      <c r="H37" s="310" t="s">
        <v>214</v>
      </c>
      <c r="I37" s="310">
        <v>24</v>
      </c>
      <c r="J37" s="310">
        <v>30</v>
      </c>
      <c r="K37" s="311" t="s">
        <v>863</v>
      </c>
    </row>
    <row r="38" spans="1:12" ht="75.599999999999994">
      <c r="A38" s="307" t="s">
        <v>510</v>
      </c>
      <c r="B38" s="312" t="s">
        <v>511</v>
      </c>
      <c r="C38" s="309" t="s">
        <v>468</v>
      </c>
      <c r="D38" s="313" t="s">
        <v>463</v>
      </c>
      <c r="E38" s="308" t="s">
        <v>512</v>
      </c>
      <c r="F38" s="309" t="s">
        <v>465</v>
      </c>
      <c r="G38" s="309" t="s">
        <v>466</v>
      </c>
      <c r="H38" s="310" t="s">
        <v>214</v>
      </c>
      <c r="I38" s="310">
        <v>24</v>
      </c>
      <c r="J38" s="310">
        <v>30</v>
      </c>
      <c r="K38" s="311" t="s">
        <v>864</v>
      </c>
    </row>
    <row r="39" spans="1:12" ht="97.2">
      <c r="A39" s="307" t="s">
        <v>513</v>
      </c>
      <c r="B39" s="312" t="s">
        <v>514</v>
      </c>
      <c r="C39" s="314" t="s">
        <v>472</v>
      </c>
      <c r="D39" s="313" t="s">
        <v>463</v>
      </c>
      <c r="E39" s="315" t="s">
        <v>515</v>
      </c>
      <c r="F39" s="314" t="s">
        <v>465</v>
      </c>
      <c r="G39" s="309" t="s">
        <v>466</v>
      </c>
      <c r="H39" s="310" t="s">
        <v>214</v>
      </c>
      <c r="I39" s="310">
        <v>24</v>
      </c>
      <c r="J39" s="310">
        <v>30</v>
      </c>
      <c r="K39" s="311" t="s">
        <v>864</v>
      </c>
    </row>
    <row r="40" spans="1:12" ht="64.8">
      <c r="A40" s="307" t="s">
        <v>516</v>
      </c>
      <c r="B40" s="307" t="s">
        <v>517</v>
      </c>
      <c r="C40" s="314" t="s">
        <v>472</v>
      </c>
      <c r="D40" s="313" t="s">
        <v>463</v>
      </c>
      <c r="E40" s="308" t="s">
        <v>518</v>
      </c>
      <c r="F40" s="309" t="s">
        <v>465</v>
      </c>
      <c r="G40" s="309" t="s">
        <v>466</v>
      </c>
      <c r="H40" s="310" t="s">
        <v>214</v>
      </c>
      <c r="I40" s="310">
        <v>6</v>
      </c>
      <c r="J40" s="310">
        <v>6</v>
      </c>
      <c r="K40" s="311" t="s">
        <v>865</v>
      </c>
    </row>
    <row r="41" spans="1:12" ht="108">
      <c r="A41" s="307" t="s">
        <v>519</v>
      </c>
      <c r="B41" s="419" t="s">
        <v>520</v>
      </c>
      <c r="C41" s="316" t="s">
        <v>492</v>
      </c>
      <c r="D41" s="313" t="s">
        <v>463</v>
      </c>
      <c r="E41" s="307" t="s">
        <v>521</v>
      </c>
      <c r="F41" s="317" t="s">
        <v>465</v>
      </c>
      <c r="G41" s="318" t="s">
        <v>466</v>
      </c>
      <c r="H41" s="319" t="s">
        <v>489</v>
      </c>
      <c r="I41" s="319">
        <v>48</v>
      </c>
      <c r="J41" s="310">
        <v>30</v>
      </c>
      <c r="K41" s="311" t="s">
        <v>864</v>
      </c>
    </row>
    <row r="42" spans="1:12" ht="75.599999999999994">
      <c r="A42" s="307" t="s">
        <v>522</v>
      </c>
      <c r="B42" s="307" t="s">
        <v>523</v>
      </c>
      <c r="C42" s="316" t="s">
        <v>492</v>
      </c>
      <c r="D42" s="318" t="s">
        <v>463</v>
      </c>
      <c r="E42" s="307" t="s">
        <v>866</v>
      </c>
      <c r="F42" s="316" t="s">
        <v>493</v>
      </c>
      <c r="G42" s="318" t="s">
        <v>466</v>
      </c>
      <c r="H42" s="318" t="s">
        <v>317</v>
      </c>
      <c r="I42" s="319">
        <v>96</v>
      </c>
      <c r="J42" s="319">
        <v>160</v>
      </c>
      <c r="K42" s="319" t="s">
        <v>867</v>
      </c>
    </row>
    <row r="43" spans="1:12">
      <c r="A43" s="328"/>
      <c r="B43" s="327"/>
      <c r="C43" s="327"/>
      <c r="D43" s="327"/>
      <c r="E43" s="327"/>
      <c r="F43" s="327"/>
      <c r="G43" s="327"/>
      <c r="H43" s="327"/>
      <c r="I43" s="328"/>
      <c r="J43" s="328"/>
      <c r="K43" s="328"/>
    </row>
    <row r="44" spans="1:12">
      <c r="A44" s="737" t="s">
        <v>648</v>
      </c>
      <c r="B44" s="738"/>
      <c r="C44" s="738"/>
      <c r="D44" s="738"/>
      <c r="E44" s="738"/>
      <c r="F44" s="738"/>
      <c r="G44" s="738"/>
      <c r="H44" s="738"/>
      <c r="I44" s="738"/>
      <c r="J44" s="738"/>
      <c r="K44" s="739"/>
    </row>
    <row r="45" spans="1:12">
      <c r="A45" s="737" t="s">
        <v>554</v>
      </c>
      <c r="B45" s="738"/>
      <c r="C45" s="738"/>
      <c r="D45" s="738"/>
      <c r="E45" s="738"/>
      <c r="F45" s="738"/>
      <c r="G45" s="738"/>
      <c r="H45" s="738"/>
      <c r="I45" s="738"/>
      <c r="J45" s="738"/>
      <c r="K45" s="739"/>
    </row>
    <row r="46" spans="1:12">
      <c r="A46" s="329"/>
      <c r="B46" s="330"/>
      <c r="C46" s="330"/>
      <c r="D46" s="330"/>
      <c r="E46" s="330"/>
      <c r="F46" s="330"/>
      <c r="G46" s="330"/>
      <c r="H46" s="330"/>
      <c r="I46" s="331"/>
      <c r="J46" s="331"/>
      <c r="K46" s="332"/>
    </row>
    <row r="47" spans="1:12" ht="25.2">
      <c r="A47" s="297" t="s">
        <v>180</v>
      </c>
      <c r="B47" s="297" t="s">
        <v>181</v>
      </c>
      <c r="C47" s="297" t="s">
        <v>182</v>
      </c>
      <c r="D47" s="297" t="s">
        <v>183</v>
      </c>
      <c r="E47" s="297" t="s">
        <v>184</v>
      </c>
      <c r="F47" s="297" t="s">
        <v>185</v>
      </c>
      <c r="G47" s="297" t="s">
        <v>186</v>
      </c>
      <c r="H47" s="297" t="s">
        <v>187</v>
      </c>
      <c r="I47" s="297" t="s">
        <v>188</v>
      </c>
      <c r="J47" s="297" t="s">
        <v>427</v>
      </c>
      <c r="K47" s="297" t="s">
        <v>189</v>
      </c>
    </row>
    <row r="48" spans="1:12" ht="162">
      <c r="A48" s="357" t="s">
        <v>649</v>
      </c>
      <c r="B48" s="357" t="s">
        <v>650</v>
      </c>
      <c r="C48" s="358" t="s">
        <v>438</v>
      </c>
      <c r="D48" s="301" t="s">
        <v>526</v>
      </c>
      <c r="E48" s="359" t="s">
        <v>651</v>
      </c>
      <c r="F48" s="359" t="s">
        <v>431</v>
      </c>
      <c r="G48" s="359" t="s">
        <v>528</v>
      </c>
      <c r="H48" s="358" t="s">
        <v>529</v>
      </c>
      <c r="I48" s="360">
        <v>100</v>
      </c>
      <c r="J48" s="360">
        <v>100</v>
      </c>
      <c r="K48" s="300">
        <v>100</v>
      </c>
    </row>
    <row r="49" spans="1:11" ht="108">
      <c r="A49" s="357" t="s">
        <v>652</v>
      </c>
      <c r="B49" s="357" t="s">
        <v>653</v>
      </c>
      <c r="C49" s="301" t="s">
        <v>438</v>
      </c>
      <c r="D49" s="301" t="s">
        <v>526</v>
      </c>
      <c r="E49" s="359" t="s">
        <v>654</v>
      </c>
      <c r="F49" s="359" t="s">
        <v>431</v>
      </c>
      <c r="G49" s="359" t="s">
        <v>528</v>
      </c>
      <c r="H49" s="358" t="s">
        <v>529</v>
      </c>
      <c r="I49" s="360">
        <v>100</v>
      </c>
      <c r="J49" s="360">
        <v>100</v>
      </c>
      <c r="K49" s="300">
        <v>100</v>
      </c>
    </row>
    <row r="50" spans="1:11" ht="75.599999999999994">
      <c r="A50" s="357" t="s">
        <v>655</v>
      </c>
      <c r="B50" s="357" t="s">
        <v>656</v>
      </c>
      <c r="C50" s="301" t="s">
        <v>472</v>
      </c>
      <c r="D50" s="301" t="s">
        <v>537</v>
      </c>
      <c r="E50" s="361" t="s">
        <v>657</v>
      </c>
      <c r="F50" s="740" t="s">
        <v>431</v>
      </c>
      <c r="G50" s="359" t="s">
        <v>528</v>
      </c>
      <c r="H50" s="358" t="s">
        <v>317</v>
      </c>
      <c r="I50" s="358">
        <v>6</v>
      </c>
      <c r="J50" s="358">
        <v>3</v>
      </c>
      <c r="K50" s="300">
        <v>6</v>
      </c>
    </row>
    <row r="51" spans="1:11" ht="75.599999999999994">
      <c r="A51" s="357" t="s">
        <v>658</v>
      </c>
      <c r="B51" s="357" t="s">
        <v>659</v>
      </c>
      <c r="C51" s="301" t="s">
        <v>472</v>
      </c>
      <c r="D51" s="301" t="s">
        <v>537</v>
      </c>
      <c r="E51" s="361" t="s">
        <v>660</v>
      </c>
      <c r="F51" s="740"/>
      <c r="G51" s="359" t="s">
        <v>528</v>
      </c>
      <c r="H51" s="358" t="s">
        <v>317</v>
      </c>
      <c r="I51" s="360">
        <v>581.1</v>
      </c>
      <c r="J51" s="358">
        <v>500</v>
      </c>
      <c r="K51" s="300">
        <v>193</v>
      </c>
    </row>
    <row r="52" spans="1:11" ht="108">
      <c r="A52" s="357" t="s">
        <v>661</v>
      </c>
      <c r="B52" s="357" t="s">
        <v>662</v>
      </c>
      <c r="C52" s="301" t="s">
        <v>663</v>
      </c>
      <c r="D52" s="301" t="s">
        <v>537</v>
      </c>
      <c r="E52" s="359" t="s">
        <v>664</v>
      </c>
      <c r="F52" s="359" t="s">
        <v>431</v>
      </c>
      <c r="G52" s="359" t="s">
        <v>528</v>
      </c>
      <c r="H52" s="358" t="s">
        <v>529</v>
      </c>
      <c r="I52" s="305">
        <v>100</v>
      </c>
      <c r="J52" s="305">
        <v>100</v>
      </c>
      <c r="K52" s="300">
        <v>100</v>
      </c>
    </row>
    <row r="53" spans="1:11" ht="64.8">
      <c r="A53" s="357" t="s">
        <v>665</v>
      </c>
      <c r="B53" s="357" t="s">
        <v>666</v>
      </c>
      <c r="C53" s="301" t="s">
        <v>663</v>
      </c>
      <c r="D53" s="301" t="s">
        <v>537</v>
      </c>
      <c r="E53" s="359" t="s">
        <v>667</v>
      </c>
      <c r="F53" s="359" t="s">
        <v>668</v>
      </c>
      <c r="G53" s="359" t="s">
        <v>528</v>
      </c>
      <c r="H53" s="358" t="s">
        <v>529</v>
      </c>
      <c r="I53" s="305">
        <v>100</v>
      </c>
      <c r="J53" s="305">
        <v>100</v>
      </c>
      <c r="K53" s="300">
        <v>100</v>
      </c>
    </row>
    <row r="54" spans="1:11" ht="129.6">
      <c r="A54" s="357" t="s">
        <v>669</v>
      </c>
      <c r="B54" s="357" t="s">
        <v>670</v>
      </c>
      <c r="C54" s="301" t="s">
        <v>663</v>
      </c>
      <c r="D54" s="301" t="s">
        <v>537</v>
      </c>
      <c r="E54" s="359" t="s">
        <v>671</v>
      </c>
      <c r="F54" s="359" t="s">
        <v>431</v>
      </c>
      <c r="G54" s="359" t="s">
        <v>528</v>
      </c>
      <c r="H54" s="358" t="s">
        <v>529</v>
      </c>
      <c r="I54" s="362">
        <f>1338/42</f>
        <v>31.857142857142858</v>
      </c>
      <c r="J54" s="306">
        <v>30</v>
      </c>
      <c r="K54" s="300">
        <v>31</v>
      </c>
    </row>
    <row r="55" spans="1:11" ht="183.6">
      <c r="A55" s="357" t="s">
        <v>672</v>
      </c>
      <c r="B55" s="357" t="s">
        <v>673</v>
      </c>
      <c r="C55" s="298" t="s">
        <v>674</v>
      </c>
      <c r="D55" s="298" t="s">
        <v>537</v>
      </c>
      <c r="E55" s="359" t="s">
        <v>675</v>
      </c>
      <c r="F55" s="359" t="s">
        <v>668</v>
      </c>
      <c r="G55" s="363" t="s">
        <v>433</v>
      </c>
      <c r="H55" s="299" t="s">
        <v>676</v>
      </c>
      <c r="I55" s="306">
        <v>2.7</v>
      </c>
      <c r="J55" s="306">
        <v>2.5</v>
      </c>
      <c r="K55" s="300">
        <v>2.6</v>
      </c>
    </row>
    <row r="56" spans="1:11" ht="14.4">
      <c r="A56" s="352"/>
      <c r="B56"/>
      <c r="C56"/>
      <c r="D56"/>
      <c r="E56"/>
      <c r="F56"/>
      <c r="G56"/>
      <c r="H56"/>
      <c r="I56"/>
      <c r="J56"/>
      <c r="K56"/>
    </row>
    <row r="57" spans="1:11">
      <c r="A57" s="737" t="s">
        <v>677</v>
      </c>
      <c r="B57" s="738"/>
      <c r="C57" s="738"/>
      <c r="D57" s="738"/>
      <c r="E57" s="738"/>
      <c r="F57" s="738"/>
      <c r="G57" s="738"/>
      <c r="H57" s="738"/>
      <c r="I57" s="738"/>
      <c r="J57" s="738"/>
      <c r="K57" s="739"/>
    </row>
    <row r="58" spans="1:11">
      <c r="A58" s="737" t="s">
        <v>554</v>
      </c>
      <c r="B58" s="738"/>
      <c r="C58" s="738"/>
      <c r="D58" s="738"/>
      <c r="E58" s="738"/>
      <c r="F58" s="738"/>
      <c r="G58" s="738"/>
      <c r="H58" s="738"/>
      <c r="I58" s="738"/>
      <c r="J58" s="738"/>
      <c r="K58" s="739"/>
    </row>
    <row r="59" spans="1:11" ht="14.4">
      <c r="A59" s="352"/>
      <c r="B59"/>
      <c r="C59"/>
      <c r="D59"/>
      <c r="E59"/>
      <c r="F59"/>
      <c r="G59"/>
      <c r="H59"/>
      <c r="I59"/>
      <c r="J59"/>
      <c r="K59"/>
    </row>
    <row r="60" spans="1:11" ht="25.2">
      <c r="A60" s="297" t="s">
        <v>180</v>
      </c>
      <c r="B60" s="297" t="s">
        <v>181</v>
      </c>
      <c r="C60" s="297" t="s">
        <v>182</v>
      </c>
      <c r="D60" s="297" t="s">
        <v>183</v>
      </c>
      <c r="E60" s="297" t="s">
        <v>184</v>
      </c>
      <c r="F60" s="297" t="s">
        <v>185</v>
      </c>
      <c r="G60" s="297" t="s">
        <v>186</v>
      </c>
      <c r="H60" s="297" t="s">
        <v>187</v>
      </c>
      <c r="I60" s="297" t="s">
        <v>188</v>
      </c>
      <c r="J60" s="297" t="s">
        <v>427</v>
      </c>
      <c r="K60" s="297" t="s">
        <v>189</v>
      </c>
    </row>
    <row r="61" spans="1:11">
      <c r="A61" s="356" t="s">
        <v>1</v>
      </c>
      <c r="B61" s="356" t="s">
        <v>2</v>
      </c>
      <c r="C61" s="356" t="s">
        <v>6</v>
      </c>
      <c r="D61" s="356" t="s">
        <v>3</v>
      </c>
      <c r="E61" s="356" t="s">
        <v>4</v>
      </c>
      <c r="F61" s="356" t="s">
        <v>5</v>
      </c>
      <c r="G61" s="356" t="s">
        <v>7</v>
      </c>
      <c r="H61" s="356" t="s">
        <v>8</v>
      </c>
      <c r="I61" s="356" t="s">
        <v>9</v>
      </c>
      <c r="J61" s="356" t="s">
        <v>10</v>
      </c>
      <c r="K61" s="356" t="s">
        <v>11</v>
      </c>
    </row>
    <row r="62" spans="1:11" ht="140.4">
      <c r="A62" s="298" t="s">
        <v>678</v>
      </c>
      <c r="B62" s="359" t="s">
        <v>679</v>
      </c>
      <c r="C62" s="305" t="s">
        <v>438</v>
      </c>
      <c r="D62" s="305" t="s">
        <v>680</v>
      </c>
      <c r="E62" s="359" t="s">
        <v>681</v>
      </c>
      <c r="F62" s="364" t="s">
        <v>682</v>
      </c>
      <c r="G62" s="305" t="s">
        <v>433</v>
      </c>
      <c r="H62" s="305" t="s">
        <v>683</v>
      </c>
      <c r="I62" s="305">
        <v>2.1</v>
      </c>
      <c r="J62" s="305">
        <v>2.5</v>
      </c>
      <c r="K62" s="306">
        <v>3.5</v>
      </c>
    </row>
    <row r="63" spans="1:11" ht="108">
      <c r="A63" s="359" t="s">
        <v>684</v>
      </c>
      <c r="B63" s="359" t="s">
        <v>685</v>
      </c>
      <c r="C63" s="305" t="s">
        <v>472</v>
      </c>
      <c r="D63" s="305" t="s">
        <v>537</v>
      </c>
      <c r="E63" s="359" t="s">
        <v>686</v>
      </c>
      <c r="F63" s="363" t="s">
        <v>465</v>
      </c>
      <c r="G63" s="305" t="s">
        <v>433</v>
      </c>
      <c r="H63" s="305" t="s">
        <v>529</v>
      </c>
      <c r="I63" s="305">
        <v>100</v>
      </c>
      <c r="J63" s="305">
        <v>100</v>
      </c>
      <c r="K63" s="306">
        <v>100</v>
      </c>
    </row>
    <row r="64" spans="1:11" ht="151.19999999999999">
      <c r="A64" s="359" t="s">
        <v>687</v>
      </c>
      <c r="B64" s="359" t="s">
        <v>688</v>
      </c>
      <c r="C64" s="305" t="s">
        <v>472</v>
      </c>
      <c r="D64" s="305" t="s">
        <v>537</v>
      </c>
      <c r="E64" s="359" t="s">
        <v>689</v>
      </c>
      <c r="F64" s="359" t="s">
        <v>431</v>
      </c>
      <c r="G64" s="305" t="s">
        <v>433</v>
      </c>
      <c r="H64" s="305" t="s">
        <v>683</v>
      </c>
      <c r="I64" s="305">
        <v>14.3</v>
      </c>
      <c r="J64" s="305">
        <v>10</v>
      </c>
      <c r="K64" s="306">
        <v>16.7</v>
      </c>
    </row>
    <row r="65" spans="1:11" ht="194.4">
      <c r="A65" s="359" t="s">
        <v>690</v>
      </c>
      <c r="B65" s="359" t="s">
        <v>691</v>
      </c>
      <c r="C65" s="305" t="s">
        <v>472</v>
      </c>
      <c r="D65" s="305" t="s">
        <v>537</v>
      </c>
      <c r="E65" s="359" t="s">
        <v>692</v>
      </c>
      <c r="F65" s="359" t="s">
        <v>668</v>
      </c>
      <c r="G65" s="305" t="s">
        <v>433</v>
      </c>
      <c r="H65" s="305" t="s">
        <v>529</v>
      </c>
      <c r="I65" s="305">
        <v>97.9</v>
      </c>
      <c r="J65" s="305">
        <v>90</v>
      </c>
      <c r="K65" s="306">
        <v>90</v>
      </c>
    </row>
    <row r="66" spans="1:11" ht="97.2">
      <c r="A66" s="359" t="s">
        <v>693</v>
      </c>
      <c r="B66" s="359" t="s">
        <v>694</v>
      </c>
      <c r="C66" s="305" t="s">
        <v>472</v>
      </c>
      <c r="D66" s="305" t="s">
        <v>537</v>
      </c>
      <c r="E66" s="359" t="s">
        <v>695</v>
      </c>
      <c r="F66" s="359" t="s">
        <v>431</v>
      </c>
      <c r="G66" s="305" t="s">
        <v>433</v>
      </c>
      <c r="H66" s="305" t="s">
        <v>529</v>
      </c>
      <c r="I66" s="305">
        <v>90.3</v>
      </c>
      <c r="J66" s="305">
        <v>90</v>
      </c>
      <c r="K66" s="306">
        <v>97</v>
      </c>
    </row>
    <row r="67" spans="1:11" ht="162">
      <c r="A67" s="359" t="s">
        <v>696</v>
      </c>
      <c r="B67" s="359" t="s">
        <v>697</v>
      </c>
      <c r="C67" s="305" t="s">
        <v>472</v>
      </c>
      <c r="D67" s="305" t="s">
        <v>537</v>
      </c>
      <c r="E67" s="359" t="s">
        <v>698</v>
      </c>
      <c r="F67" s="359" t="s">
        <v>431</v>
      </c>
      <c r="G67" s="305" t="s">
        <v>433</v>
      </c>
      <c r="H67" s="305" t="s">
        <v>529</v>
      </c>
      <c r="I67" s="305">
        <v>44</v>
      </c>
      <c r="J67" s="305">
        <v>40</v>
      </c>
      <c r="K67" s="306">
        <v>50</v>
      </c>
    </row>
    <row r="68" spans="1:11" ht="64.8">
      <c r="A68" s="359" t="s">
        <v>699</v>
      </c>
      <c r="B68" s="365" t="s">
        <v>700</v>
      </c>
      <c r="C68" s="305" t="s">
        <v>472</v>
      </c>
      <c r="D68" s="305" t="s">
        <v>537</v>
      </c>
      <c r="E68" s="359" t="s">
        <v>701</v>
      </c>
      <c r="F68" s="359" t="s">
        <v>431</v>
      </c>
      <c r="G68" s="305" t="s">
        <v>433</v>
      </c>
      <c r="H68" s="305" t="s">
        <v>529</v>
      </c>
      <c r="I68" s="305">
        <v>50.9</v>
      </c>
      <c r="J68" s="305">
        <v>50</v>
      </c>
      <c r="K68" s="306">
        <v>50</v>
      </c>
    </row>
    <row r="69" spans="1:11" ht="64.8">
      <c r="A69" s="359" t="s">
        <v>702</v>
      </c>
      <c r="B69" s="359" t="s">
        <v>662</v>
      </c>
      <c r="C69" s="305" t="s">
        <v>663</v>
      </c>
      <c r="D69" s="305" t="s">
        <v>537</v>
      </c>
      <c r="E69" s="365" t="s">
        <v>703</v>
      </c>
      <c r="F69" s="366" t="s">
        <v>465</v>
      </c>
      <c r="G69" s="305" t="s">
        <v>433</v>
      </c>
      <c r="H69" s="305" t="s">
        <v>529</v>
      </c>
      <c r="I69" s="305">
        <v>100</v>
      </c>
      <c r="J69" s="305">
        <v>100</v>
      </c>
      <c r="K69" s="306">
        <v>100</v>
      </c>
    </row>
    <row r="70" spans="1:11" ht="64.8">
      <c r="A70" s="359" t="s">
        <v>704</v>
      </c>
      <c r="B70" s="365" t="s">
        <v>705</v>
      </c>
      <c r="C70" s="305" t="s">
        <v>663</v>
      </c>
      <c r="D70" s="305" t="s">
        <v>537</v>
      </c>
      <c r="E70" s="365" t="s">
        <v>706</v>
      </c>
      <c r="F70" s="367" t="s">
        <v>493</v>
      </c>
      <c r="G70" s="305" t="s">
        <v>433</v>
      </c>
      <c r="H70" s="305" t="s">
        <v>529</v>
      </c>
      <c r="I70" s="305">
        <v>100</v>
      </c>
      <c r="J70" s="305">
        <v>100</v>
      </c>
      <c r="K70" s="306">
        <v>100</v>
      </c>
    </row>
    <row r="71" spans="1:11" ht="54">
      <c r="A71" s="359" t="s">
        <v>707</v>
      </c>
      <c r="B71" s="365" t="s">
        <v>708</v>
      </c>
      <c r="C71" s="305" t="s">
        <v>663</v>
      </c>
      <c r="D71" s="342" t="s">
        <v>537</v>
      </c>
      <c r="E71" s="365" t="s">
        <v>709</v>
      </c>
      <c r="F71" s="367" t="s">
        <v>465</v>
      </c>
      <c r="G71" s="305" t="s">
        <v>433</v>
      </c>
      <c r="H71" s="306" t="s">
        <v>529</v>
      </c>
      <c r="I71" s="306">
        <v>100</v>
      </c>
      <c r="J71" s="306">
        <v>100</v>
      </c>
      <c r="K71" s="306">
        <v>100</v>
      </c>
    </row>
    <row r="72" spans="1:11" ht="151.19999999999999">
      <c r="A72" s="359" t="s">
        <v>710</v>
      </c>
      <c r="B72" s="365" t="s">
        <v>711</v>
      </c>
      <c r="C72" s="342" t="s">
        <v>663</v>
      </c>
      <c r="D72" s="342" t="s">
        <v>537</v>
      </c>
      <c r="E72" s="365" t="s">
        <v>712</v>
      </c>
      <c r="F72" s="359" t="s">
        <v>493</v>
      </c>
      <c r="G72" s="342" t="s">
        <v>433</v>
      </c>
      <c r="H72" s="306" t="s">
        <v>676</v>
      </c>
      <c r="I72" s="306">
        <v>1.4</v>
      </c>
      <c r="J72" s="306">
        <v>1.5</v>
      </c>
      <c r="K72" s="306">
        <v>1.5</v>
      </c>
    </row>
    <row r="73" spans="1:11" ht="14.4">
      <c r="A73" s="352"/>
      <c r="B73" s="338"/>
      <c r="C73" s="338"/>
      <c r="D73" s="338"/>
      <c r="E73" s="338"/>
      <c r="F73" s="338"/>
      <c r="G73" s="338"/>
      <c r="H73" s="338"/>
      <c r="I73" s="337"/>
      <c r="J73"/>
      <c r="K73"/>
    </row>
    <row r="74" spans="1:11">
      <c r="A74" s="737" t="s">
        <v>713</v>
      </c>
      <c r="B74" s="738"/>
      <c r="C74" s="738"/>
      <c r="D74" s="738"/>
      <c r="E74" s="738"/>
      <c r="F74" s="738"/>
      <c r="G74" s="738"/>
      <c r="H74" s="738"/>
      <c r="I74" s="738"/>
      <c r="J74" s="738"/>
      <c r="K74" s="739"/>
    </row>
    <row r="75" spans="1:11">
      <c r="A75" s="737" t="s">
        <v>554</v>
      </c>
      <c r="B75" s="738"/>
      <c r="C75" s="738"/>
      <c r="D75" s="738"/>
      <c r="E75" s="738"/>
      <c r="F75" s="738"/>
      <c r="G75" s="738"/>
      <c r="H75" s="738"/>
      <c r="I75" s="738"/>
      <c r="J75" s="738"/>
      <c r="K75" s="739"/>
    </row>
    <row r="76" spans="1:11" ht="14.4">
      <c r="A76" s="352"/>
      <c r="B76"/>
      <c r="C76"/>
      <c r="D76"/>
      <c r="E76"/>
      <c r="F76"/>
      <c r="G76"/>
      <c r="H76"/>
      <c r="I76"/>
      <c r="J76"/>
      <c r="K76"/>
    </row>
    <row r="77" spans="1:11" ht="25.2">
      <c r="A77" s="297" t="s">
        <v>180</v>
      </c>
      <c r="B77" s="297" t="s">
        <v>181</v>
      </c>
      <c r="C77" s="297" t="s">
        <v>182</v>
      </c>
      <c r="D77" s="297" t="s">
        <v>183</v>
      </c>
      <c r="E77" s="297" t="s">
        <v>184</v>
      </c>
      <c r="F77" s="297" t="s">
        <v>185</v>
      </c>
      <c r="G77" s="297" t="s">
        <v>186</v>
      </c>
      <c r="H77" s="297" t="s">
        <v>187</v>
      </c>
      <c r="I77" s="297" t="s">
        <v>188</v>
      </c>
      <c r="J77" s="297" t="s">
        <v>427</v>
      </c>
      <c r="K77" s="297" t="s">
        <v>189</v>
      </c>
    </row>
    <row r="78" spans="1:11" ht="64.8">
      <c r="A78" s="368" t="s">
        <v>714</v>
      </c>
      <c r="B78" s="368" t="s">
        <v>715</v>
      </c>
      <c r="C78" s="305" t="s">
        <v>430</v>
      </c>
      <c r="D78" s="305" t="s">
        <v>680</v>
      </c>
      <c r="E78" s="368" t="s">
        <v>716</v>
      </c>
      <c r="F78" s="369" t="s">
        <v>465</v>
      </c>
      <c r="G78" s="305" t="s">
        <v>528</v>
      </c>
      <c r="H78" s="305" t="s">
        <v>683</v>
      </c>
      <c r="I78" s="305">
        <v>10.5</v>
      </c>
      <c r="J78" s="305">
        <v>10</v>
      </c>
      <c r="K78" s="306">
        <v>-33</v>
      </c>
    </row>
    <row r="79" spans="1:11" ht="129.6">
      <c r="A79" s="366" t="s">
        <v>717</v>
      </c>
      <c r="B79" s="370" t="s">
        <v>718</v>
      </c>
      <c r="C79" s="305" t="s">
        <v>438</v>
      </c>
      <c r="D79" s="305" t="s">
        <v>680</v>
      </c>
      <c r="E79" s="366" t="s">
        <v>719</v>
      </c>
      <c r="F79" s="368" t="s">
        <v>465</v>
      </c>
      <c r="G79" s="305" t="s">
        <v>528</v>
      </c>
      <c r="H79" s="305" t="s">
        <v>529</v>
      </c>
      <c r="I79" s="305">
        <v>72.400000000000006</v>
      </c>
      <c r="J79" s="305">
        <v>75</v>
      </c>
      <c r="K79" s="306">
        <v>36</v>
      </c>
    </row>
    <row r="80" spans="1:11" ht="86.4">
      <c r="A80" s="366" t="s">
        <v>720</v>
      </c>
      <c r="B80" s="365" t="s">
        <v>721</v>
      </c>
      <c r="C80" s="305" t="s">
        <v>472</v>
      </c>
      <c r="D80" s="305" t="s">
        <v>537</v>
      </c>
      <c r="E80" s="366" t="s">
        <v>722</v>
      </c>
      <c r="F80" s="371" t="s">
        <v>465</v>
      </c>
      <c r="G80" s="305" t="s">
        <v>528</v>
      </c>
      <c r="H80" s="305" t="s">
        <v>529</v>
      </c>
      <c r="I80" s="305">
        <v>100</v>
      </c>
      <c r="J80" s="305">
        <v>100</v>
      </c>
      <c r="K80" s="306" t="s">
        <v>723</v>
      </c>
    </row>
    <row r="81" spans="1:11" ht="183.6">
      <c r="A81" s="365" t="s">
        <v>724</v>
      </c>
      <c r="B81" s="365" t="s">
        <v>725</v>
      </c>
      <c r="C81" s="305" t="s">
        <v>472</v>
      </c>
      <c r="D81" s="305" t="s">
        <v>537</v>
      </c>
      <c r="E81" s="365" t="s">
        <v>726</v>
      </c>
      <c r="F81" s="371" t="s">
        <v>493</v>
      </c>
      <c r="G81" s="305" t="s">
        <v>528</v>
      </c>
      <c r="H81" s="305" t="s">
        <v>529</v>
      </c>
      <c r="I81" s="305">
        <v>95.2</v>
      </c>
      <c r="J81" s="305">
        <v>90</v>
      </c>
      <c r="K81" s="306" t="s">
        <v>723</v>
      </c>
    </row>
    <row r="82" spans="1:11" ht="75.599999999999994">
      <c r="A82" s="365" t="s">
        <v>702</v>
      </c>
      <c r="B82" s="359" t="s">
        <v>662</v>
      </c>
      <c r="C82" s="305" t="s">
        <v>663</v>
      </c>
      <c r="D82" s="305" t="s">
        <v>537</v>
      </c>
      <c r="E82" s="365" t="s">
        <v>727</v>
      </c>
      <c r="F82" s="366" t="s">
        <v>465</v>
      </c>
      <c r="G82" s="305" t="s">
        <v>528</v>
      </c>
      <c r="H82" s="305" t="s">
        <v>529</v>
      </c>
      <c r="I82" s="305">
        <v>100</v>
      </c>
      <c r="J82" s="305">
        <v>100</v>
      </c>
      <c r="K82" s="306">
        <v>100</v>
      </c>
    </row>
    <row r="83" spans="1:11" ht="64.8">
      <c r="A83" s="365" t="s">
        <v>728</v>
      </c>
      <c r="B83" s="365" t="s">
        <v>729</v>
      </c>
      <c r="C83" s="342" t="s">
        <v>663</v>
      </c>
      <c r="D83" s="342" t="s">
        <v>537</v>
      </c>
      <c r="E83" s="365" t="s">
        <v>730</v>
      </c>
      <c r="F83" s="372" t="s">
        <v>731</v>
      </c>
      <c r="G83" s="342" t="s">
        <v>528</v>
      </c>
      <c r="H83" s="342" t="s">
        <v>529</v>
      </c>
      <c r="I83" s="342">
        <v>100</v>
      </c>
      <c r="J83" s="342">
        <v>100</v>
      </c>
      <c r="K83" s="306" t="s">
        <v>723</v>
      </c>
    </row>
    <row r="84" spans="1:11">
      <c r="A84"/>
      <c r="B84"/>
      <c r="C84"/>
      <c r="D84"/>
      <c r="E84"/>
      <c r="F84"/>
      <c r="G84"/>
      <c r="H84"/>
      <c r="I84"/>
      <c r="J84"/>
      <c r="K84"/>
    </row>
    <row r="85" spans="1:11">
      <c r="A85" s="737" t="s">
        <v>910</v>
      </c>
      <c r="B85" s="738"/>
      <c r="C85" s="738"/>
      <c r="D85" s="738"/>
      <c r="E85" s="738"/>
      <c r="F85" s="738"/>
      <c r="G85" s="738"/>
      <c r="H85" s="738"/>
      <c r="I85" s="738"/>
      <c r="J85" s="738"/>
      <c r="K85" s="739"/>
    </row>
    <row r="86" spans="1:11">
      <c r="A86" s="737" t="s">
        <v>554</v>
      </c>
      <c r="B86" s="738"/>
      <c r="C86" s="738"/>
      <c r="D86" s="738"/>
      <c r="E86" s="738"/>
      <c r="F86" s="738"/>
      <c r="G86" s="738"/>
      <c r="H86" s="738"/>
      <c r="I86" s="738"/>
      <c r="J86" s="738"/>
      <c r="K86" s="739"/>
    </row>
    <row r="87" spans="1:11" ht="14.4">
      <c r="A87" s="352"/>
      <c r="B87"/>
      <c r="C87"/>
      <c r="D87"/>
      <c r="E87"/>
      <c r="F87"/>
      <c r="G87"/>
      <c r="H87"/>
      <c r="I87"/>
      <c r="J87"/>
      <c r="K87"/>
    </row>
    <row r="88" spans="1:11" ht="25.2">
      <c r="A88" s="297" t="s">
        <v>180</v>
      </c>
      <c r="B88" s="297" t="s">
        <v>181</v>
      </c>
      <c r="C88" s="297" t="s">
        <v>182</v>
      </c>
      <c r="D88" s="297" t="s">
        <v>183</v>
      </c>
      <c r="E88" s="297" t="s">
        <v>184</v>
      </c>
      <c r="F88" s="297" t="s">
        <v>185</v>
      </c>
      <c r="G88" s="297" t="s">
        <v>186</v>
      </c>
      <c r="H88" s="297" t="s">
        <v>187</v>
      </c>
      <c r="I88" s="297" t="s">
        <v>188</v>
      </c>
      <c r="J88" s="297" t="s">
        <v>427</v>
      </c>
      <c r="K88" s="297" t="s">
        <v>189</v>
      </c>
    </row>
    <row r="89" spans="1:11">
      <c r="A89" s="356" t="s">
        <v>1</v>
      </c>
      <c r="B89" s="356" t="s">
        <v>2</v>
      </c>
      <c r="C89" s="356" t="s">
        <v>6</v>
      </c>
      <c r="D89" s="356" t="s">
        <v>3</v>
      </c>
      <c r="E89" s="356" t="s">
        <v>4</v>
      </c>
      <c r="F89" s="356" t="s">
        <v>5</v>
      </c>
      <c r="G89" s="356" t="s">
        <v>7</v>
      </c>
      <c r="H89" s="356" t="s">
        <v>8</v>
      </c>
      <c r="I89" s="356" t="s">
        <v>9</v>
      </c>
      <c r="J89" s="356" t="s">
        <v>10</v>
      </c>
      <c r="K89" s="356" t="s">
        <v>11</v>
      </c>
    </row>
    <row r="90" spans="1:11" ht="75.599999999999994">
      <c r="A90" s="373" t="s">
        <v>732</v>
      </c>
      <c r="B90" s="373" t="s">
        <v>733</v>
      </c>
      <c r="C90" s="305" t="s">
        <v>430</v>
      </c>
      <c r="D90" s="305" t="s">
        <v>680</v>
      </c>
      <c r="E90" s="373" t="s">
        <v>734</v>
      </c>
      <c r="F90" s="373" t="s">
        <v>547</v>
      </c>
      <c r="G90" s="374" t="s">
        <v>528</v>
      </c>
      <c r="H90" s="305" t="s">
        <v>529</v>
      </c>
      <c r="I90" s="305">
        <v>97.5</v>
      </c>
      <c r="J90" s="305">
        <v>100</v>
      </c>
      <c r="K90" s="306" t="s">
        <v>723</v>
      </c>
    </row>
    <row r="91" spans="1:11" ht="129.6">
      <c r="A91" s="375" t="s">
        <v>735</v>
      </c>
      <c r="B91" s="333" t="s">
        <v>736</v>
      </c>
      <c r="C91" s="305" t="s">
        <v>438</v>
      </c>
      <c r="D91" s="305" t="s">
        <v>680</v>
      </c>
      <c r="E91" s="375" t="s">
        <v>737</v>
      </c>
      <c r="F91" s="373" t="s">
        <v>465</v>
      </c>
      <c r="G91" s="374" t="s">
        <v>528</v>
      </c>
      <c r="H91" s="305" t="s">
        <v>529</v>
      </c>
      <c r="I91" s="305">
        <v>112.8</v>
      </c>
      <c r="J91" s="305">
        <v>100</v>
      </c>
      <c r="K91" s="306">
        <v>100</v>
      </c>
    </row>
    <row r="92" spans="1:11" ht="140.4">
      <c r="A92" s="375" t="s">
        <v>738</v>
      </c>
      <c r="B92" s="333" t="s">
        <v>739</v>
      </c>
      <c r="C92" s="305" t="s">
        <v>472</v>
      </c>
      <c r="D92" s="305" t="s">
        <v>537</v>
      </c>
      <c r="E92" s="375" t="s">
        <v>740</v>
      </c>
      <c r="F92" s="373" t="s">
        <v>465</v>
      </c>
      <c r="G92" s="374" t="s">
        <v>528</v>
      </c>
      <c r="H92" s="305" t="s">
        <v>529</v>
      </c>
      <c r="I92" s="305">
        <v>100</v>
      </c>
      <c r="J92" s="305">
        <v>100</v>
      </c>
      <c r="K92" s="306">
        <v>100</v>
      </c>
    </row>
    <row r="93" spans="1:11" ht="162">
      <c r="A93" s="375" t="s">
        <v>741</v>
      </c>
      <c r="B93" s="333" t="s">
        <v>742</v>
      </c>
      <c r="C93" s="305" t="s">
        <v>472</v>
      </c>
      <c r="D93" s="305" t="s">
        <v>537</v>
      </c>
      <c r="E93" s="376" t="s">
        <v>743</v>
      </c>
      <c r="F93" s="377" t="s">
        <v>465</v>
      </c>
      <c r="G93" s="374" t="s">
        <v>528</v>
      </c>
      <c r="H93" s="305" t="s">
        <v>529</v>
      </c>
      <c r="I93" s="305">
        <v>93.2</v>
      </c>
      <c r="J93" s="305">
        <v>90</v>
      </c>
      <c r="K93" s="306">
        <v>87</v>
      </c>
    </row>
    <row r="94" spans="1:11" ht="64.8">
      <c r="A94" s="375" t="s">
        <v>702</v>
      </c>
      <c r="B94" s="333" t="s">
        <v>662</v>
      </c>
      <c r="C94" s="305" t="s">
        <v>663</v>
      </c>
      <c r="D94" s="305" t="s">
        <v>537</v>
      </c>
      <c r="E94" s="375" t="s">
        <v>744</v>
      </c>
      <c r="F94" s="378" t="s">
        <v>465</v>
      </c>
      <c r="G94" s="374" t="s">
        <v>528</v>
      </c>
      <c r="H94" s="305" t="s">
        <v>529</v>
      </c>
      <c r="I94" s="305">
        <v>100</v>
      </c>
      <c r="J94" s="305">
        <v>100</v>
      </c>
      <c r="K94" s="306">
        <v>100</v>
      </c>
    </row>
    <row r="95" spans="1:11" ht="64.8">
      <c r="A95" s="375" t="s">
        <v>704</v>
      </c>
      <c r="B95" s="333" t="s">
        <v>705</v>
      </c>
      <c r="C95" s="305" t="s">
        <v>663</v>
      </c>
      <c r="D95" s="305" t="s">
        <v>537</v>
      </c>
      <c r="E95" s="375" t="s">
        <v>745</v>
      </c>
      <c r="F95" s="378" t="s">
        <v>493</v>
      </c>
      <c r="G95" s="374" t="s">
        <v>528</v>
      </c>
      <c r="H95" s="305" t="s">
        <v>529</v>
      </c>
      <c r="I95" s="305">
        <v>100</v>
      </c>
      <c r="J95" s="305">
        <v>100</v>
      </c>
      <c r="K95" s="306"/>
    </row>
    <row r="96" spans="1:11" ht="54">
      <c r="A96" s="333" t="s">
        <v>707</v>
      </c>
      <c r="B96" s="333" t="s">
        <v>708</v>
      </c>
      <c r="C96" s="342" t="s">
        <v>663</v>
      </c>
      <c r="D96" s="342" t="s">
        <v>537</v>
      </c>
      <c r="E96" s="333" t="s">
        <v>709</v>
      </c>
      <c r="F96" s="379" t="s">
        <v>465</v>
      </c>
      <c r="G96" s="380" t="s">
        <v>528</v>
      </c>
      <c r="H96" s="306" t="s">
        <v>529</v>
      </c>
      <c r="I96" s="306">
        <v>100</v>
      </c>
      <c r="J96" s="306">
        <v>100</v>
      </c>
      <c r="K96" s="306">
        <v>100</v>
      </c>
    </row>
    <row r="97" spans="1:12">
      <c r="A97"/>
      <c r="B97"/>
      <c r="C97"/>
      <c r="D97"/>
      <c r="E97"/>
      <c r="F97"/>
      <c r="G97"/>
      <c r="H97"/>
      <c r="I97"/>
      <c r="J97"/>
      <c r="K97"/>
    </row>
    <row r="98" spans="1:12">
      <c r="A98" s="737" t="s">
        <v>746</v>
      </c>
      <c r="B98" s="738"/>
      <c r="C98" s="738"/>
      <c r="D98" s="738"/>
      <c r="E98" s="738"/>
      <c r="F98" s="738"/>
      <c r="G98" s="738"/>
      <c r="H98" s="738"/>
      <c r="I98" s="738"/>
      <c r="J98" s="738"/>
      <c r="K98" s="739"/>
    </row>
    <row r="99" spans="1:12">
      <c r="A99" s="737" t="s">
        <v>554</v>
      </c>
      <c r="B99" s="738"/>
      <c r="C99" s="738"/>
      <c r="D99" s="738"/>
      <c r="E99" s="738"/>
      <c r="F99" s="738"/>
      <c r="G99" s="738"/>
      <c r="H99" s="738"/>
      <c r="I99" s="738"/>
      <c r="J99" s="738"/>
      <c r="K99" s="739"/>
    </row>
    <row r="100" spans="1:12" ht="14.4">
      <c r="A100" s="352"/>
      <c r="B100"/>
      <c r="C100"/>
      <c r="D100"/>
      <c r="E100"/>
      <c r="F100"/>
      <c r="G100"/>
      <c r="H100"/>
      <c r="I100"/>
      <c r="J100"/>
      <c r="K100"/>
    </row>
    <row r="101" spans="1:12" ht="25.2">
      <c r="A101" s="297" t="s">
        <v>180</v>
      </c>
      <c r="B101" s="297" t="s">
        <v>181</v>
      </c>
      <c r="C101" s="297" t="s">
        <v>182</v>
      </c>
      <c r="D101" s="297" t="s">
        <v>183</v>
      </c>
      <c r="E101" s="297" t="s">
        <v>184</v>
      </c>
      <c r="F101" s="297" t="s">
        <v>185</v>
      </c>
      <c r="G101" s="297" t="s">
        <v>186</v>
      </c>
      <c r="H101" s="297" t="s">
        <v>187</v>
      </c>
      <c r="I101" s="297" t="s">
        <v>188</v>
      </c>
      <c r="J101" s="297" t="s">
        <v>427</v>
      </c>
      <c r="K101" s="297" t="s">
        <v>189</v>
      </c>
    </row>
    <row r="102" spans="1:12">
      <c r="A102" s="356" t="s">
        <v>1</v>
      </c>
      <c r="B102" s="356" t="s">
        <v>2</v>
      </c>
      <c r="C102" s="356" t="s">
        <v>6</v>
      </c>
      <c r="D102" s="356" t="s">
        <v>3</v>
      </c>
      <c r="E102" s="356" t="s">
        <v>4</v>
      </c>
      <c r="F102" s="356" t="s">
        <v>5</v>
      </c>
      <c r="G102" s="356" t="s">
        <v>7</v>
      </c>
      <c r="H102" s="356" t="s">
        <v>8</v>
      </c>
      <c r="I102" s="356" t="s">
        <v>9</v>
      </c>
      <c r="J102" s="356" t="s">
        <v>10</v>
      </c>
      <c r="K102" s="356" t="s">
        <v>11</v>
      </c>
    </row>
    <row r="103" spans="1:12" ht="86.4">
      <c r="A103" s="373" t="s">
        <v>747</v>
      </c>
      <c r="B103" s="373" t="s">
        <v>748</v>
      </c>
      <c r="C103" s="305" t="s">
        <v>430</v>
      </c>
      <c r="D103" s="305" t="s">
        <v>680</v>
      </c>
      <c r="E103" s="373" t="s">
        <v>749</v>
      </c>
      <c r="F103" s="373" t="s">
        <v>465</v>
      </c>
      <c r="G103" s="374" t="s">
        <v>528</v>
      </c>
      <c r="H103" s="305" t="s">
        <v>529</v>
      </c>
      <c r="I103" s="305">
        <v>92.6</v>
      </c>
      <c r="J103" s="305">
        <v>90</v>
      </c>
      <c r="K103" s="306" t="s">
        <v>723</v>
      </c>
    </row>
    <row r="104" spans="1:12" ht="64.8">
      <c r="A104" s="375" t="s">
        <v>750</v>
      </c>
      <c r="B104" s="333" t="s">
        <v>751</v>
      </c>
      <c r="C104" s="305" t="s">
        <v>438</v>
      </c>
      <c r="D104" s="305" t="s">
        <v>680</v>
      </c>
      <c r="E104" s="373" t="s">
        <v>752</v>
      </c>
      <c r="F104" s="373" t="s">
        <v>465</v>
      </c>
      <c r="G104" s="374" t="s">
        <v>528</v>
      </c>
      <c r="H104" s="305" t="s">
        <v>529</v>
      </c>
      <c r="I104" s="305">
        <v>159.69999999999999</v>
      </c>
      <c r="J104" s="305">
        <v>100</v>
      </c>
      <c r="K104" s="306">
        <v>100</v>
      </c>
    </row>
    <row r="105" spans="1:12" ht="86.4">
      <c r="A105" s="375" t="s">
        <v>753</v>
      </c>
      <c r="B105" s="333" t="s">
        <v>754</v>
      </c>
      <c r="C105" s="305" t="s">
        <v>472</v>
      </c>
      <c r="D105" s="305" t="s">
        <v>537</v>
      </c>
      <c r="E105" s="375" t="s">
        <v>755</v>
      </c>
      <c r="F105" s="373" t="s">
        <v>465</v>
      </c>
      <c r="G105" s="374" t="s">
        <v>528</v>
      </c>
      <c r="H105" s="305" t="s">
        <v>529</v>
      </c>
      <c r="I105" s="305">
        <v>23.2</v>
      </c>
      <c r="J105" s="305">
        <v>20</v>
      </c>
      <c r="K105" s="306">
        <v>65</v>
      </c>
    </row>
    <row r="106" spans="1:12" ht="54">
      <c r="A106" s="375" t="s">
        <v>756</v>
      </c>
      <c r="B106" s="333" t="s">
        <v>757</v>
      </c>
      <c r="C106" s="305" t="s">
        <v>472</v>
      </c>
      <c r="D106" s="305" t="s">
        <v>537</v>
      </c>
      <c r="E106" s="375" t="s">
        <v>758</v>
      </c>
      <c r="F106" s="373" t="s">
        <v>465</v>
      </c>
      <c r="G106" s="374" t="s">
        <v>528</v>
      </c>
      <c r="H106" s="305" t="s">
        <v>529</v>
      </c>
      <c r="I106" s="305">
        <v>132.80000000000001</v>
      </c>
      <c r="J106" s="305">
        <v>100</v>
      </c>
      <c r="K106" s="306" t="s">
        <v>723</v>
      </c>
    </row>
    <row r="107" spans="1:12" ht="54">
      <c r="A107" s="375" t="s">
        <v>759</v>
      </c>
      <c r="B107" s="333" t="s">
        <v>760</v>
      </c>
      <c r="C107" s="305" t="s">
        <v>472</v>
      </c>
      <c r="D107" s="305" t="s">
        <v>537</v>
      </c>
      <c r="E107" s="375" t="s">
        <v>761</v>
      </c>
      <c r="F107" s="373" t="s">
        <v>465</v>
      </c>
      <c r="G107" s="374" t="s">
        <v>528</v>
      </c>
      <c r="H107" s="305" t="s">
        <v>529</v>
      </c>
      <c r="I107" s="305">
        <v>100</v>
      </c>
      <c r="J107" s="305">
        <v>100</v>
      </c>
      <c r="K107" s="306">
        <v>100</v>
      </c>
    </row>
    <row r="108" spans="1:12" ht="43.2">
      <c r="A108" s="375" t="s">
        <v>762</v>
      </c>
      <c r="B108" s="333" t="s">
        <v>763</v>
      </c>
      <c r="C108" s="305" t="s">
        <v>472</v>
      </c>
      <c r="D108" s="305" t="s">
        <v>537</v>
      </c>
      <c r="E108" s="375" t="s">
        <v>764</v>
      </c>
      <c r="F108" s="373" t="s">
        <v>465</v>
      </c>
      <c r="G108" s="374" t="s">
        <v>528</v>
      </c>
      <c r="H108" s="305" t="s">
        <v>529</v>
      </c>
      <c r="I108" s="305">
        <v>100</v>
      </c>
      <c r="J108" s="305">
        <v>100</v>
      </c>
      <c r="K108" s="306">
        <v>100</v>
      </c>
    </row>
    <row r="109" spans="1:12" ht="54">
      <c r="A109" s="375" t="s">
        <v>765</v>
      </c>
      <c r="B109" s="333" t="s">
        <v>766</v>
      </c>
      <c r="C109" s="305" t="s">
        <v>472</v>
      </c>
      <c r="D109" s="305" t="s">
        <v>537</v>
      </c>
      <c r="E109" s="375" t="s">
        <v>767</v>
      </c>
      <c r="F109" s="373" t="s">
        <v>465</v>
      </c>
      <c r="G109" s="374" t="s">
        <v>528</v>
      </c>
      <c r="H109" s="305" t="s">
        <v>529</v>
      </c>
      <c r="I109" s="305">
        <v>100.3</v>
      </c>
      <c r="J109" s="305">
        <v>100</v>
      </c>
      <c r="K109" s="306" t="s">
        <v>723</v>
      </c>
    </row>
    <row r="110" spans="1:12" ht="75.599999999999994">
      <c r="A110" s="333" t="s">
        <v>702</v>
      </c>
      <c r="B110" s="300" t="s">
        <v>662</v>
      </c>
      <c r="C110" s="342" t="s">
        <v>472</v>
      </c>
      <c r="D110" s="342" t="s">
        <v>537</v>
      </c>
      <c r="E110" s="333" t="s">
        <v>727</v>
      </c>
      <c r="F110" s="375" t="s">
        <v>465</v>
      </c>
      <c r="G110" s="380" t="s">
        <v>528</v>
      </c>
      <c r="H110" s="306" t="s">
        <v>529</v>
      </c>
      <c r="I110" s="306">
        <v>100</v>
      </c>
      <c r="J110" s="306">
        <v>100</v>
      </c>
      <c r="K110" s="306">
        <v>100</v>
      </c>
    </row>
    <row r="111" spans="1:12">
      <c r="A111" s="353"/>
      <c r="B111" s="381"/>
      <c r="C111" s="382"/>
      <c r="D111" s="382"/>
      <c r="E111" s="383"/>
      <c r="F111" s="384"/>
      <c r="G111" s="385"/>
      <c r="H111" s="382"/>
      <c r="I111" s="382"/>
      <c r="J111" s="382"/>
      <c r="K111" s="386"/>
    </row>
    <row r="112" spans="1:12">
      <c r="A112" s="725" t="s">
        <v>783</v>
      </c>
      <c r="B112" s="726"/>
      <c r="C112" s="726"/>
      <c r="D112" s="726"/>
      <c r="E112" s="726"/>
      <c r="F112" s="726"/>
      <c r="G112" s="726"/>
      <c r="H112" s="726"/>
      <c r="I112" s="726"/>
      <c r="J112" s="726"/>
      <c r="K112" s="727"/>
      <c r="L112" s="389"/>
    </row>
    <row r="113" spans="1:12">
      <c r="A113" s="293"/>
      <c r="B113" s="294"/>
      <c r="C113" s="294"/>
      <c r="D113" s="294"/>
      <c r="E113" s="294"/>
      <c r="F113" s="294"/>
      <c r="G113" s="294"/>
      <c r="H113" s="294"/>
      <c r="I113" s="295"/>
      <c r="J113" s="295"/>
      <c r="K113" s="296"/>
    </row>
    <row r="114" spans="1:12" ht="25.2">
      <c r="A114" s="297" t="s">
        <v>180</v>
      </c>
      <c r="B114" s="297" t="s">
        <v>181</v>
      </c>
      <c r="C114" s="297" t="s">
        <v>182</v>
      </c>
      <c r="D114" s="297" t="s">
        <v>183</v>
      </c>
      <c r="E114" s="297" t="s">
        <v>184</v>
      </c>
      <c r="F114" s="297" t="s">
        <v>185</v>
      </c>
      <c r="G114" s="297" t="s">
        <v>186</v>
      </c>
      <c r="H114" s="297" t="s">
        <v>187</v>
      </c>
      <c r="I114" s="297" t="s">
        <v>188</v>
      </c>
      <c r="J114" s="297" t="s">
        <v>197</v>
      </c>
      <c r="K114" s="297" t="s">
        <v>189</v>
      </c>
    </row>
    <row r="115" spans="1:12">
      <c r="A115" s="356" t="s">
        <v>1</v>
      </c>
      <c r="B115" s="356" t="s">
        <v>2</v>
      </c>
      <c r="C115" s="356" t="s">
        <v>6</v>
      </c>
      <c r="D115" s="356" t="s">
        <v>3</v>
      </c>
      <c r="E115" s="356" t="s">
        <v>4</v>
      </c>
      <c r="F115" s="356" t="s">
        <v>5</v>
      </c>
      <c r="G115" s="356" t="s">
        <v>7</v>
      </c>
      <c r="H115" s="356" t="s">
        <v>8</v>
      </c>
      <c r="I115" s="356" t="s">
        <v>9</v>
      </c>
      <c r="J115" s="356" t="s">
        <v>10</v>
      </c>
      <c r="K115" s="356" t="s">
        <v>11</v>
      </c>
    </row>
    <row r="116" spans="1:12" ht="120">
      <c r="A116" s="321" t="s">
        <v>524</v>
      </c>
      <c r="B116" s="321" t="s">
        <v>525</v>
      </c>
      <c r="C116" s="322" t="s">
        <v>430</v>
      </c>
      <c r="D116" s="322" t="s">
        <v>526</v>
      </c>
      <c r="E116" s="323" t="s">
        <v>527</v>
      </c>
      <c r="F116" s="323" t="s">
        <v>465</v>
      </c>
      <c r="G116" s="323" t="s">
        <v>528</v>
      </c>
      <c r="H116" s="322" t="s">
        <v>529</v>
      </c>
      <c r="I116" s="324">
        <v>1</v>
      </c>
      <c r="J116" s="324">
        <v>0</v>
      </c>
      <c r="K116" s="324">
        <v>1</v>
      </c>
    </row>
    <row r="117" spans="1:12" ht="156">
      <c r="A117" s="321" t="s">
        <v>530</v>
      </c>
      <c r="B117" s="321" t="s">
        <v>531</v>
      </c>
      <c r="C117" s="322" t="s">
        <v>438</v>
      </c>
      <c r="D117" s="322" t="s">
        <v>526</v>
      </c>
      <c r="E117" s="323" t="s">
        <v>532</v>
      </c>
      <c r="F117" s="323" t="s">
        <v>465</v>
      </c>
      <c r="G117" s="323" t="s">
        <v>528</v>
      </c>
      <c r="H117" s="322" t="s">
        <v>533</v>
      </c>
      <c r="I117" s="322">
        <v>1.43</v>
      </c>
      <c r="J117" s="322">
        <v>0</v>
      </c>
      <c r="K117" s="322">
        <v>1.6</v>
      </c>
    </row>
    <row r="118" spans="1:12" ht="96">
      <c r="A118" s="321" t="s">
        <v>534</v>
      </c>
      <c r="B118" s="321" t="s">
        <v>535</v>
      </c>
      <c r="C118" s="322" t="s">
        <v>536</v>
      </c>
      <c r="D118" s="322" t="s">
        <v>537</v>
      </c>
      <c r="E118" s="323" t="s">
        <v>538</v>
      </c>
      <c r="F118" s="323" t="s">
        <v>465</v>
      </c>
      <c r="G118" s="323" t="s">
        <v>539</v>
      </c>
      <c r="H118" s="322" t="s">
        <v>529</v>
      </c>
      <c r="I118" s="322">
        <v>100</v>
      </c>
      <c r="J118" s="325">
        <v>1</v>
      </c>
      <c r="K118" s="325">
        <v>1</v>
      </c>
    </row>
    <row r="119" spans="1:12" ht="108">
      <c r="A119" s="321" t="s">
        <v>540</v>
      </c>
      <c r="B119" s="321" t="s">
        <v>541</v>
      </c>
      <c r="C119" s="322" t="s">
        <v>492</v>
      </c>
      <c r="D119" s="322" t="s">
        <v>537</v>
      </c>
      <c r="E119" s="323" t="s">
        <v>542</v>
      </c>
      <c r="F119" s="323" t="s">
        <v>465</v>
      </c>
      <c r="G119" s="323" t="s">
        <v>543</v>
      </c>
      <c r="H119" s="322" t="s">
        <v>529</v>
      </c>
      <c r="I119" s="322">
        <v>100</v>
      </c>
      <c r="J119" s="322">
        <v>0</v>
      </c>
      <c r="K119" s="322">
        <v>100</v>
      </c>
    </row>
    <row r="120" spans="1:12" ht="14.4">
      <c r="A120" s="326"/>
      <c r="B120" s="327"/>
      <c r="C120" s="327"/>
      <c r="D120" s="327"/>
      <c r="E120" s="327"/>
      <c r="F120" s="327"/>
      <c r="G120" s="327"/>
      <c r="H120" s="327"/>
      <c r="I120" s="328"/>
      <c r="J120" s="328"/>
      <c r="K120" s="328"/>
    </row>
    <row r="121" spans="1:12" ht="33.75" customHeight="1">
      <c r="A121" s="737" t="s">
        <v>911</v>
      </c>
      <c r="B121" s="738"/>
      <c r="C121" s="738"/>
      <c r="D121" s="738"/>
      <c r="E121" s="738"/>
      <c r="F121" s="738"/>
      <c r="G121" s="738"/>
      <c r="H121" s="738"/>
      <c r="I121" s="738"/>
      <c r="J121" s="738"/>
      <c r="K121" s="739"/>
      <c r="L121" s="389"/>
    </row>
    <row r="122" spans="1:12">
      <c r="A122" s="329"/>
      <c r="B122" s="330"/>
      <c r="C122" s="330"/>
      <c r="D122" s="330"/>
      <c r="E122" s="330"/>
      <c r="F122" s="330"/>
      <c r="G122" s="330"/>
      <c r="H122" s="330"/>
      <c r="I122" s="331"/>
      <c r="J122" s="331"/>
      <c r="K122" s="332"/>
    </row>
    <row r="123" spans="1:12" ht="37.799999999999997">
      <c r="A123" s="297" t="s">
        <v>496</v>
      </c>
      <c r="B123" s="297" t="s">
        <v>497</v>
      </c>
      <c r="C123" s="297" t="s">
        <v>498</v>
      </c>
      <c r="D123" s="297" t="s">
        <v>499</v>
      </c>
      <c r="E123" s="297" t="s">
        <v>500</v>
      </c>
      <c r="F123" s="297" t="s">
        <v>501</v>
      </c>
      <c r="G123" s="297" t="s">
        <v>502</v>
      </c>
      <c r="H123" s="297" t="s">
        <v>503</v>
      </c>
      <c r="I123" s="297" t="s">
        <v>504</v>
      </c>
      <c r="J123" s="297" t="s">
        <v>505</v>
      </c>
      <c r="K123" s="297" t="s">
        <v>506</v>
      </c>
    </row>
    <row r="124" spans="1:12" ht="162">
      <c r="A124" s="339" t="s">
        <v>544</v>
      </c>
      <c r="B124" s="339" t="s">
        <v>545</v>
      </c>
      <c r="C124" s="305" t="s">
        <v>430</v>
      </c>
      <c r="D124" s="305" t="s">
        <v>526</v>
      </c>
      <c r="E124" s="333" t="s">
        <v>546</v>
      </c>
      <c r="F124" s="333" t="s">
        <v>547</v>
      </c>
      <c r="G124" s="333" t="s">
        <v>528</v>
      </c>
      <c r="H124" s="305" t="s">
        <v>529</v>
      </c>
      <c r="I124" s="334">
        <v>0.5</v>
      </c>
      <c r="J124" s="334">
        <v>0.5</v>
      </c>
      <c r="K124" s="335">
        <v>1</v>
      </c>
    </row>
    <row r="125" spans="1:12" ht="151.19999999999999">
      <c r="A125" s="339" t="s">
        <v>548</v>
      </c>
      <c r="B125" s="339" t="s">
        <v>549</v>
      </c>
      <c r="C125" s="305" t="s">
        <v>438</v>
      </c>
      <c r="D125" s="305" t="s">
        <v>526</v>
      </c>
      <c r="E125" s="333" t="s">
        <v>550</v>
      </c>
      <c r="F125" s="333" t="s">
        <v>547</v>
      </c>
      <c r="G125" s="333" t="s">
        <v>528</v>
      </c>
      <c r="H125" s="305" t="s">
        <v>529</v>
      </c>
      <c r="I125" s="336">
        <v>0.5</v>
      </c>
      <c r="J125" s="305">
        <v>0</v>
      </c>
      <c r="K125" s="306">
        <v>100</v>
      </c>
    </row>
    <row r="126" spans="1:12" ht="172.8">
      <c r="A126" s="339" t="s">
        <v>551</v>
      </c>
      <c r="B126" s="339" t="s">
        <v>552</v>
      </c>
      <c r="C126" s="305" t="s">
        <v>536</v>
      </c>
      <c r="D126" s="305" t="s">
        <v>537</v>
      </c>
      <c r="E126" s="333" t="s">
        <v>553</v>
      </c>
      <c r="F126" s="333" t="s">
        <v>547</v>
      </c>
      <c r="G126" s="333" t="s">
        <v>528</v>
      </c>
      <c r="H126" s="305" t="s">
        <v>529</v>
      </c>
      <c r="I126" s="305">
        <v>0</v>
      </c>
      <c r="J126" s="305">
        <v>0</v>
      </c>
      <c r="K126" s="306">
        <v>0</v>
      </c>
    </row>
    <row r="127" spans="1:12">
      <c r="A127" s="337"/>
      <c r="B127" s="338"/>
      <c r="C127" s="338"/>
      <c r="D127" s="338"/>
      <c r="E127" s="338"/>
      <c r="F127" s="338"/>
      <c r="G127" s="338"/>
      <c r="H127" s="338"/>
      <c r="I127" s="337"/>
      <c r="J127" s="337"/>
      <c r="K127" s="337"/>
    </row>
    <row r="128" spans="1:12" ht="31.5" customHeight="1">
      <c r="A128" s="737" t="s">
        <v>784</v>
      </c>
      <c r="B128" s="738"/>
      <c r="C128" s="738"/>
      <c r="D128" s="738"/>
      <c r="E128" s="738"/>
      <c r="F128" s="738"/>
      <c r="G128" s="738"/>
      <c r="H128" s="738"/>
      <c r="I128" s="738"/>
      <c r="J128" s="738"/>
      <c r="K128" s="739"/>
      <c r="L128" s="389"/>
    </row>
    <row r="129" spans="1:12">
      <c r="A129" s="329"/>
      <c r="B129" s="330"/>
      <c r="C129" s="330"/>
      <c r="D129" s="330"/>
      <c r="E129" s="330"/>
      <c r="F129" s="330"/>
      <c r="G129" s="330"/>
      <c r="H129" s="330"/>
      <c r="I129" s="331"/>
      <c r="J129" s="331"/>
      <c r="K129" s="332"/>
    </row>
    <row r="130" spans="1:12" ht="37.799999999999997">
      <c r="A130" s="297" t="s">
        <v>496</v>
      </c>
      <c r="B130" s="297" t="s">
        <v>497</v>
      </c>
      <c r="C130" s="297" t="s">
        <v>498</v>
      </c>
      <c r="D130" s="297" t="s">
        <v>499</v>
      </c>
      <c r="E130" s="297" t="s">
        <v>500</v>
      </c>
      <c r="F130" s="297" t="s">
        <v>501</v>
      </c>
      <c r="G130" s="297" t="s">
        <v>502</v>
      </c>
      <c r="H130" s="297" t="s">
        <v>503</v>
      </c>
      <c r="I130" s="297" t="s">
        <v>504</v>
      </c>
      <c r="J130" s="297" t="s">
        <v>505</v>
      </c>
      <c r="K130" s="297" t="s">
        <v>506</v>
      </c>
    </row>
    <row r="131" spans="1:12" ht="54">
      <c r="A131" s="339" t="s">
        <v>555</v>
      </c>
      <c r="B131" s="339" t="s">
        <v>556</v>
      </c>
      <c r="C131" s="305" t="s">
        <v>430</v>
      </c>
      <c r="D131" s="305" t="s">
        <v>526</v>
      </c>
      <c r="E131" s="333" t="s">
        <v>557</v>
      </c>
      <c r="F131" s="333" t="s">
        <v>465</v>
      </c>
      <c r="G131" s="333" t="s">
        <v>528</v>
      </c>
      <c r="H131" s="305" t="s">
        <v>529</v>
      </c>
      <c r="I131" s="334">
        <v>1</v>
      </c>
      <c r="J131" s="334">
        <v>0</v>
      </c>
      <c r="K131" s="335">
        <v>1</v>
      </c>
    </row>
    <row r="132" spans="1:12" ht="54">
      <c r="A132" s="339" t="s">
        <v>558</v>
      </c>
      <c r="B132" s="339" t="s">
        <v>559</v>
      </c>
      <c r="C132" s="305" t="s">
        <v>438</v>
      </c>
      <c r="D132" s="305" t="s">
        <v>526</v>
      </c>
      <c r="E132" s="333" t="s">
        <v>560</v>
      </c>
      <c r="F132" s="333" t="s">
        <v>465</v>
      </c>
      <c r="G132" s="333" t="s">
        <v>528</v>
      </c>
      <c r="H132" s="305" t="s">
        <v>529</v>
      </c>
      <c r="I132" s="305">
        <v>4</v>
      </c>
      <c r="J132" s="305">
        <v>2</v>
      </c>
      <c r="K132" s="306">
        <v>2</v>
      </c>
    </row>
    <row r="133" spans="1:12" ht="64.8">
      <c r="A133" s="339" t="s">
        <v>561</v>
      </c>
      <c r="B133" s="339" t="s">
        <v>562</v>
      </c>
      <c r="C133" s="305" t="s">
        <v>536</v>
      </c>
      <c r="D133" s="305" t="s">
        <v>537</v>
      </c>
      <c r="E133" s="333" t="s">
        <v>563</v>
      </c>
      <c r="F133" s="333" t="s">
        <v>465</v>
      </c>
      <c r="G133" s="333" t="s">
        <v>528</v>
      </c>
      <c r="H133" s="305" t="s">
        <v>529</v>
      </c>
      <c r="I133" s="305">
        <v>20</v>
      </c>
      <c r="J133" s="305">
        <v>0</v>
      </c>
      <c r="K133" s="306">
        <v>100</v>
      </c>
    </row>
    <row r="134" spans="1:12" ht="54">
      <c r="A134" s="339" t="s">
        <v>564</v>
      </c>
      <c r="B134" s="339" t="s">
        <v>565</v>
      </c>
      <c r="C134" s="306" t="s">
        <v>492</v>
      </c>
      <c r="D134" s="306" t="s">
        <v>537</v>
      </c>
      <c r="E134" s="333" t="s">
        <v>566</v>
      </c>
      <c r="F134" s="333" t="s">
        <v>465</v>
      </c>
      <c r="G134" s="333" t="s">
        <v>528</v>
      </c>
      <c r="H134" s="306" t="s">
        <v>567</v>
      </c>
      <c r="I134" s="306">
        <v>0</v>
      </c>
      <c r="J134" s="306">
        <v>0</v>
      </c>
      <c r="K134" s="306">
        <v>0</v>
      </c>
    </row>
    <row r="135" spans="1:12">
      <c r="A135" s="337"/>
      <c r="B135" s="338"/>
      <c r="C135" s="338"/>
      <c r="D135" s="338"/>
      <c r="E135" s="338"/>
      <c r="F135" s="338"/>
      <c r="G135" s="338"/>
      <c r="H135" s="338"/>
      <c r="I135" s="337"/>
      <c r="J135" s="337"/>
      <c r="K135" s="337"/>
    </row>
    <row r="136" spans="1:12">
      <c r="A136" s="737" t="s">
        <v>912</v>
      </c>
      <c r="B136" s="738"/>
      <c r="C136" s="738"/>
      <c r="D136" s="738"/>
      <c r="E136" s="738"/>
      <c r="F136" s="738"/>
      <c r="G136" s="738"/>
      <c r="H136" s="738"/>
      <c r="I136" s="738"/>
      <c r="J136" s="738"/>
      <c r="K136" s="739"/>
      <c r="L136" s="389"/>
    </row>
    <row r="137" spans="1:12">
      <c r="A137" s="329"/>
      <c r="B137" s="330"/>
      <c r="C137" s="330"/>
      <c r="D137" s="330"/>
      <c r="E137" s="330"/>
      <c r="F137" s="330"/>
      <c r="G137" s="330"/>
      <c r="H137" s="330"/>
      <c r="I137" s="331"/>
      <c r="J137" s="331"/>
      <c r="K137" s="332"/>
    </row>
    <row r="138" spans="1:12" ht="37.799999999999997">
      <c r="A138" s="297" t="s">
        <v>496</v>
      </c>
      <c r="B138" s="297" t="s">
        <v>497</v>
      </c>
      <c r="C138" s="297" t="s">
        <v>498</v>
      </c>
      <c r="D138" s="297" t="s">
        <v>499</v>
      </c>
      <c r="E138" s="297" t="s">
        <v>500</v>
      </c>
      <c r="F138" s="297" t="s">
        <v>501</v>
      </c>
      <c r="G138" s="297" t="s">
        <v>502</v>
      </c>
      <c r="H138" s="297" t="s">
        <v>503</v>
      </c>
      <c r="I138" s="297" t="s">
        <v>504</v>
      </c>
      <c r="J138" s="297" t="s">
        <v>505</v>
      </c>
      <c r="K138" s="297" t="s">
        <v>506</v>
      </c>
    </row>
    <row r="139" spans="1:12" ht="64.8">
      <c r="A139" s="339" t="s">
        <v>568</v>
      </c>
      <c r="B139" s="339" t="s">
        <v>569</v>
      </c>
      <c r="C139" s="305" t="s">
        <v>430</v>
      </c>
      <c r="D139" s="305" t="s">
        <v>526</v>
      </c>
      <c r="E139" s="340" t="s">
        <v>570</v>
      </c>
      <c r="F139" s="340" t="s">
        <v>465</v>
      </c>
      <c r="G139" s="341" t="s">
        <v>528</v>
      </c>
      <c r="H139" s="305" t="s">
        <v>529</v>
      </c>
      <c r="I139" s="334">
        <v>0.2</v>
      </c>
      <c r="J139" s="334">
        <v>0</v>
      </c>
      <c r="K139" s="335">
        <v>0.67700000000000005</v>
      </c>
    </row>
    <row r="140" spans="1:12" ht="129.6">
      <c r="A140" s="339" t="s">
        <v>571</v>
      </c>
      <c r="B140" s="339" t="s">
        <v>572</v>
      </c>
      <c r="C140" s="305" t="s">
        <v>438</v>
      </c>
      <c r="D140" s="305" t="s">
        <v>526</v>
      </c>
      <c r="E140" s="340" t="s">
        <v>573</v>
      </c>
      <c r="F140" s="340" t="s">
        <v>465</v>
      </c>
      <c r="G140" s="341" t="s">
        <v>528</v>
      </c>
      <c r="H140" s="305" t="s">
        <v>529</v>
      </c>
      <c r="I140" s="305">
        <v>20</v>
      </c>
      <c r="J140" s="305">
        <v>0</v>
      </c>
      <c r="K140" s="306">
        <v>20</v>
      </c>
    </row>
    <row r="141" spans="1:12" ht="162">
      <c r="A141" s="339" t="s">
        <v>574</v>
      </c>
      <c r="B141" s="339" t="s">
        <v>575</v>
      </c>
      <c r="C141" s="305" t="s">
        <v>536</v>
      </c>
      <c r="D141" s="305" t="s">
        <v>537</v>
      </c>
      <c r="E141" s="340" t="s">
        <v>576</v>
      </c>
      <c r="F141" s="340" t="s">
        <v>465</v>
      </c>
      <c r="G141" s="341" t="s">
        <v>528</v>
      </c>
      <c r="H141" s="305" t="s">
        <v>529</v>
      </c>
      <c r="I141" s="305" t="s">
        <v>577</v>
      </c>
      <c r="J141" s="305">
        <v>0</v>
      </c>
      <c r="K141" s="306" t="s">
        <v>785</v>
      </c>
    </row>
    <row r="142" spans="1:12" ht="75.599999999999994">
      <c r="A142" s="339" t="s">
        <v>578</v>
      </c>
      <c r="B142" s="339" t="s">
        <v>579</v>
      </c>
      <c r="C142" s="342" t="s">
        <v>492</v>
      </c>
      <c r="D142" s="342" t="s">
        <v>537</v>
      </c>
      <c r="E142" s="340" t="s">
        <v>580</v>
      </c>
      <c r="F142" s="340" t="s">
        <v>465</v>
      </c>
      <c r="G142" s="341" t="s">
        <v>528</v>
      </c>
      <c r="H142" s="306" t="s">
        <v>581</v>
      </c>
      <c r="I142" s="306">
        <v>0</v>
      </c>
      <c r="J142" s="306">
        <v>0</v>
      </c>
      <c r="K142" s="306">
        <v>40.799999999999997</v>
      </c>
    </row>
    <row r="143" spans="1:12">
      <c r="A143" s="337"/>
      <c r="B143" s="338"/>
      <c r="C143" s="338"/>
      <c r="D143" s="338"/>
      <c r="E143" s="338"/>
      <c r="F143" s="338"/>
      <c r="G143" s="338"/>
      <c r="H143" s="338"/>
      <c r="I143" s="337"/>
      <c r="J143" s="337"/>
      <c r="K143" s="337"/>
    </row>
    <row r="144" spans="1:12">
      <c r="A144" s="737" t="s">
        <v>913</v>
      </c>
      <c r="B144" s="738"/>
      <c r="C144" s="738"/>
      <c r="D144" s="738"/>
      <c r="E144" s="738"/>
      <c r="F144" s="738"/>
      <c r="G144" s="738"/>
      <c r="H144" s="738"/>
      <c r="I144" s="738"/>
      <c r="J144" s="738"/>
      <c r="K144" s="739"/>
      <c r="L144" s="389"/>
    </row>
    <row r="145" spans="1:12">
      <c r="A145" s="329"/>
      <c r="B145" s="330"/>
      <c r="C145" s="330"/>
      <c r="D145" s="330"/>
      <c r="E145" s="330"/>
      <c r="F145" s="330"/>
      <c r="G145" s="330"/>
      <c r="H145" s="330"/>
      <c r="I145" s="331"/>
      <c r="J145" s="331"/>
      <c r="K145" s="332"/>
    </row>
    <row r="146" spans="1:12" ht="37.799999999999997">
      <c r="A146" s="297" t="s">
        <v>496</v>
      </c>
      <c r="B146" s="297" t="s">
        <v>497</v>
      </c>
      <c r="C146" s="297" t="s">
        <v>498</v>
      </c>
      <c r="D146" s="297" t="s">
        <v>499</v>
      </c>
      <c r="E146" s="297" t="s">
        <v>500</v>
      </c>
      <c r="F146" s="297" t="s">
        <v>501</v>
      </c>
      <c r="G146" s="297" t="s">
        <v>502</v>
      </c>
      <c r="H146" s="297" t="s">
        <v>503</v>
      </c>
      <c r="I146" s="297" t="s">
        <v>504</v>
      </c>
      <c r="J146" s="297" t="s">
        <v>505</v>
      </c>
      <c r="K146" s="297" t="s">
        <v>506</v>
      </c>
    </row>
    <row r="147" spans="1:12" ht="97.2">
      <c r="A147" s="339" t="s">
        <v>582</v>
      </c>
      <c r="B147" s="339" t="s">
        <v>583</v>
      </c>
      <c r="C147" s="306" t="s">
        <v>430</v>
      </c>
      <c r="D147" s="306" t="s">
        <v>526</v>
      </c>
      <c r="E147" s="333" t="s">
        <v>584</v>
      </c>
      <c r="F147" s="333" t="s">
        <v>465</v>
      </c>
      <c r="G147" s="306" t="s">
        <v>529</v>
      </c>
      <c r="H147" s="306" t="s">
        <v>529</v>
      </c>
      <c r="I147" s="333">
        <v>39.619999999999997</v>
      </c>
      <c r="J147" s="335">
        <v>0.1</v>
      </c>
      <c r="K147" s="335">
        <v>0.1</v>
      </c>
    </row>
    <row r="148" spans="1:12" ht="108">
      <c r="A148" s="339" t="s">
        <v>585</v>
      </c>
      <c r="B148" s="339" t="s">
        <v>586</v>
      </c>
      <c r="C148" s="306" t="s">
        <v>438</v>
      </c>
      <c r="D148" s="306" t="s">
        <v>526</v>
      </c>
      <c r="E148" s="333" t="s">
        <v>587</v>
      </c>
      <c r="F148" s="333" t="s">
        <v>465</v>
      </c>
      <c r="G148" s="341" t="s">
        <v>528</v>
      </c>
      <c r="H148" s="306" t="s">
        <v>529</v>
      </c>
      <c r="I148" s="333">
        <v>6.9999999999999999E-4</v>
      </c>
      <c r="J148" s="306">
        <v>6.9999999999999999E-4</v>
      </c>
      <c r="K148" s="306">
        <v>1E-4</v>
      </c>
    </row>
    <row r="149" spans="1:12" ht="123" customHeight="1">
      <c r="A149" s="339" t="s">
        <v>588</v>
      </c>
      <c r="B149" s="339" t="s">
        <v>589</v>
      </c>
      <c r="C149" s="306" t="s">
        <v>536</v>
      </c>
      <c r="D149" s="306" t="s">
        <v>537</v>
      </c>
      <c r="E149" s="343" t="s">
        <v>590</v>
      </c>
      <c r="F149" s="333" t="s">
        <v>465</v>
      </c>
      <c r="G149" s="344" t="s">
        <v>528</v>
      </c>
      <c r="H149" s="306" t="s">
        <v>529</v>
      </c>
      <c r="I149" s="345">
        <v>0.27</v>
      </c>
      <c r="J149" s="355">
        <v>0.1</v>
      </c>
      <c r="K149" s="355">
        <v>0.01</v>
      </c>
    </row>
    <row r="150" spans="1:12">
      <c r="A150" s="387" t="s">
        <v>567</v>
      </c>
      <c r="B150" s="388" t="s">
        <v>786</v>
      </c>
      <c r="C150" s="306" t="s">
        <v>492</v>
      </c>
      <c r="D150" s="306" t="s">
        <v>537</v>
      </c>
      <c r="E150" s="341"/>
      <c r="F150" s="341"/>
      <c r="G150" s="341"/>
      <c r="H150" s="306"/>
      <c r="I150" s="306"/>
      <c r="J150" s="306"/>
      <c r="K150" s="306"/>
    </row>
    <row r="151" spans="1:12">
      <c r="A151" s="337"/>
      <c r="B151" s="338"/>
      <c r="C151" s="338"/>
      <c r="D151" s="338"/>
      <c r="E151" s="338"/>
      <c r="F151" s="338"/>
      <c r="G151" s="338"/>
      <c r="H151" s="338"/>
      <c r="I151" s="337"/>
      <c r="J151" s="337"/>
      <c r="K151" s="337"/>
    </row>
    <row r="152" spans="1:12">
      <c r="A152" s="337"/>
      <c r="B152" s="338"/>
      <c r="C152" s="338"/>
      <c r="D152" s="338"/>
      <c r="E152" s="338"/>
      <c r="F152" s="338"/>
      <c r="G152" s="338"/>
      <c r="H152" s="338"/>
      <c r="I152" s="337"/>
      <c r="J152" s="337"/>
      <c r="K152" s="337"/>
    </row>
    <row r="153" spans="1:12">
      <c r="A153" s="737" t="s">
        <v>914</v>
      </c>
      <c r="B153" s="738"/>
      <c r="C153" s="738"/>
      <c r="D153" s="738"/>
      <c r="E153" s="738"/>
      <c r="F153" s="738"/>
      <c r="G153" s="738"/>
      <c r="H153" s="738"/>
      <c r="I153" s="738"/>
      <c r="J153" s="738"/>
      <c r="K153" s="739"/>
      <c r="L153" s="389"/>
    </row>
    <row r="154" spans="1:12">
      <c r="A154" s="329"/>
      <c r="B154" s="330"/>
      <c r="C154" s="330"/>
      <c r="D154" s="330"/>
      <c r="E154" s="330"/>
      <c r="F154" s="330"/>
      <c r="G154" s="330"/>
      <c r="H154" s="330"/>
      <c r="I154" s="331"/>
      <c r="J154" s="331"/>
      <c r="K154" s="332"/>
    </row>
    <row r="155" spans="1:12" ht="37.799999999999997">
      <c r="A155" s="297" t="s">
        <v>496</v>
      </c>
      <c r="B155" s="297" t="s">
        <v>497</v>
      </c>
      <c r="C155" s="297" t="s">
        <v>498</v>
      </c>
      <c r="D155" s="297" t="s">
        <v>499</v>
      </c>
      <c r="E155" s="297" t="s">
        <v>500</v>
      </c>
      <c r="F155" s="297" t="s">
        <v>501</v>
      </c>
      <c r="G155" s="297" t="s">
        <v>502</v>
      </c>
      <c r="H155" s="297" t="s">
        <v>503</v>
      </c>
      <c r="I155" s="297" t="s">
        <v>504</v>
      </c>
      <c r="J155" s="297" t="s">
        <v>505</v>
      </c>
      <c r="K155" s="297" t="s">
        <v>506</v>
      </c>
    </row>
    <row r="156" spans="1:12" ht="108">
      <c r="A156" s="339" t="s">
        <v>591</v>
      </c>
      <c r="B156" s="339" t="s">
        <v>592</v>
      </c>
      <c r="C156" s="305" t="s">
        <v>430</v>
      </c>
      <c r="D156" s="305" t="s">
        <v>526</v>
      </c>
      <c r="E156" s="340" t="s">
        <v>593</v>
      </c>
      <c r="F156" s="341" t="s">
        <v>465</v>
      </c>
      <c r="G156" s="341" t="s">
        <v>528</v>
      </c>
      <c r="H156" s="305" t="s">
        <v>529</v>
      </c>
      <c r="I156" s="334">
        <v>1</v>
      </c>
      <c r="J156" s="334">
        <v>1</v>
      </c>
      <c r="K156" s="335">
        <v>1</v>
      </c>
    </row>
    <row r="157" spans="1:12" ht="118.8">
      <c r="A157" s="339" t="s">
        <v>594</v>
      </c>
      <c r="B157" s="339" t="s">
        <v>595</v>
      </c>
      <c r="C157" s="305" t="s">
        <v>438</v>
      </c>
      <c r="D157" s="305" t="s">
        <v>526</v>
      </c>
      <c r="E157" s="340" t="s">
        <v>596</v>
      </c>
      <c r="F157" s="341" t="s">
        <v>465</v>
      </c>
      <c r="G157" s="341" t="s">
        <v>528</v>
      </c>
      <c r="H157" s="305" t="s">
        <v>529</v>
      </c>
      <c r="I157" s="305">
        <v>30</v>
      </c>
      <c r="J157" s="305">
        <v>30</v>
      </c>
      <c r="K157" s="306">
        <v>36.479999999999997</v>
      </c>
    </row>
    <row r="158" spans="1:12" ht="118.8">
      <c r="A158" s="339" t="s">
        <v>597</v>
      </c>
      <c r="B158" s="339" t="s">
        <v>598</v>
      </c>
      <c r="C158" s="305" t="s">
        <v>536</v>
      </c>
      <c r="D158" s="305" t="s">
        <v>537</v>
      </c>
      <c r="E158" s="340" t="s">
        <v>599</v>
      </c>
      <c r="F158" s="341" t="s">
        <v>465</v>
      </c>
      <c r="G158" s="341" t="s">
        <v>528</v>
      </c>
      <c r="H158" s="305" t="s">
        <v>529</v>
      </c>
      <c r="I158" s="305">
        <v>30</v>
      </c>
      <c r="J158" s="305">
        <v>0</v>
      </c>
      <c r="K158" s="306">
        <v>0</v>
      </c>
    </row>
    <row r="159" spans="1:12" ht="194.4">
      <c r="A159" s="339" t="s">
        <v>600</v>
      </c>
      <c r="B159" s="339" t="s">
        <v>601</v>
      </c>
      <c r="C159" s="306" t="s">
        <v>492</v>
      </c>
      <c r="D159" s="306" t="s">
        <v>537</v>
      </c>
      <c r="E159" s="340" t="s">
        <v>602</v>
      </c>
      <c r="F159" s="341" t="s">
        <v>465</v>
      </c>
      <c r="G159" s="341" t="s">
        <v>528</v>
      </c>
      <c r="H159" s="306" t="s">
        <v>529</v>
      </c>
      <c r="I159" s="306">
        <v>50</v>
      </c>
      <c r="J159" s="306">
        <v>0</v>
      </c>
      <c r="K159" s="306">
        <v>0</v>
      </c>
    </row>
    <row r="160" spans="1:12">
      <c r="A160" s="337"/>
      <c r="B160" s="338"/>
      <c r="C160" s="338"/>
      <c r="D160" s="338"/>
      <c r="E160" s="338"/>
      <c r="F160" s="338"/>
      <c r="G160" s="338"/>
      <c r="H160" s="338"/>
      <c r="I160" s="337"/>
      <c r="J160" s="337"/>
      <c r="K160" s="337"/>
    </row>
    <row r="161" spans="1:12">
      <c r="A161" s="337"/>
      <c r="B161" s="338"/>
      <c r="C161" s="338"/>
      <c r="D161" s="338"/>
      <c r="E161" s="338"/>
      <c r="F161" s="338"/>
      <c r="G161" s="338"/>
      <c r="H161" s="338"/>
      <c r="I161" s="337"/>
      <c r="J161" s="337"/>
      <c r="K161" s="337"/>
    </row>
    <row r="162" spans="1:12">
      <c r="A162" s="737" t="s">
        <v>915</v>
      </c>
      <c r="B162" s="738"/>
      <c r="C162" s="738"/>
      <c r="D162" s="738"/>
      <c r="E162" s="738"/>
      <c r="F162" s="738"/>
      <c r="G162" s="738"/>
      <c r="H162" s="738"/>
      <c r="I162" s="738"/>
      <c r="J162" s="738"/>
      <c r="K162" s="739"/>
      <c r="L162" s="389"/>
    </row>
    <row r="163" spans="1:12">
      <c r="A163" s="329"/>
      <c r="B163" s="330"/>
      <c r="C163" s="330"/>
      <c r="D163" s="330"/>
      <c r="E163" s="330"/>
      <c r="F163" s="330"/>
      <c r="G163" s="330"/>
      <c r="H163" s="330"/>
      <c r="I163" s="331"/>
      <c r="J163" s="331"/>
      <c r="K163" s="332"/>
    </row>
    <row r="164" spans="1:12" ht="37.799999999999997">
      <c r="A164" s="297" t="s">
        <v>496</v>
      </c>
      <c r="B164" s="297" t="s">
        <v>497</v>
      </c>
      <c r="C164" s="297" t="s">
        <v>498</v>
      </c>
      <c r="D164" s="297" t="s">
        <v>499</v>
      </c>
      <c r="E164" s="297" t="s">
        <v>500</v>
      </c>
      <c r="F164" s="297" t="s">
        <v>501</v>
      </c>
      <c r="G164" s="297" t="s">
        <v>502</v>
      </c>
      <c r="H164" s="297" t="s">
        <v>503</v>
      </c>
      <c r="I164" s="297" t="s">
        <v>504</v>
      </c>
      <c r="J164" s="297" t="s">
        <v>505</v>
      </c>
      <c r="K164" s="297" t="s">
        <v>506</v>
      </c>
    </row>
    <row r="165" spans="1:12" ht="75.599999999999994">
      <c r="A165" s="339" t="s">
        <v>603</v>
      </c>
      <c r="B165" s="339" t="s">
        <v>604</v>
      </c>
      <c r="C165" s="305" t="s">
        <v>430</v>
      </c>
      <c r="D165" s="305" t="s">
        <v>526</v>
      </c>
      <c r="E165" s="340" t="s">
        <v>605</v>
      </c>
      <c r="F165" s="341" t="s">
        <v>465</v>
      </c>
      <c r="G165" s="341" t="s">
        <v>528</v>
      </c>
      <c r="H165" s="305" t="s">
        <v>529</v>
      </c>
      <c r="I165" s="334">
        <v>1</v>
      </c>
      <c r="J165" s="334">
        <v>0</v>
      </c>
      <c r="K165" s="335">
        <v>0.71279999999999999</v>
      </c>
    </row>
    <row r="166" spans="1:12" ht="75.599999999999994">
      <c r="A166" s="339" t="s">
        <v>606</v>
      </c>
      <c r="B166" s="339" t="s">
        <v>607</v>
      </c>
      <c r="C166" s="305" t="s">
        <v>438</v>
      </c>
      <c r="D166" s="305" t="s">
        <v>526</v>
      </c>
      <c r="E166" s="340" t="s">
        <v>608</v>
      </c>
      <c r="F166" s="341" t="s">
        <v>465</v>
      </c>
      <c r="G166" s="341" t="s">
        <v>528</v>
      </c>
      <c r="H166" s="305" t="s">
        <v>529</v>
      </c>
      <c r="I166" s="305">
        <v>20</v>
      </c>
      <c r="J166" s="336">
        <v>0.2</v>
      </c>
      <c r="K166" s="335">
        <v>0.38800000000000001</v>
      </c>
    </row>
    <row r="167" spans="1:12" ht="97.2">
      <c r="A167" s="339" t="s">
        <v>609</v>
      </c>
      <c r="B167" s="339" t="s">
        <v>610</v>
      </c>
      <c r="C167" s="305" t="s">
        <v>536</v>
      </c>
      <c r="D167" s="305" t="s">
        <v>537</v>
      </c>
      <c r="E167" s="340" t="s">
        <v>611</v>
      </c>
      <c r="F167" s="341" t="s">
        <v>465</v>
      </c>
      <c r="G167" s="341" t="s">
        <v>528</v>
      </c>
      <c r="H167" s="305" t="s">
        <v>529</v>
      </c>
      <c r="I167" s="305">
        <v>50</v>
      </c>
      <c r="J167" s="305">
        <v>50</v>
      </c>
      <c r="K167" s="335">
        <v>0.65369999999999995</v>
      </c>
    </row>
    <row r="168" spans="1:12" ht="86.4">
      <c r="A168" s="339" t="s">
        <v>612</v>
      </c>
      <c r="B168" s="339" t="s">
        <v>613</v>
      </c>
      <c r="C168" s="306" t="s">
        <v>492</v>
      </c>
      <c r="D168" s="306" t="s">
        <v>537</v>
      </c>
      <c r="E168" s="340" t="s">
        <v>614</v>
      </c>
      <c r="F168" s="341" t="s">
        <v>465</v>
      </c>
      <c r="G168" s="341" t="s">
        <v>528</v>
      </c>
      <c r="H168" s="306" t="s">
        <v>529</v>
      </c>
      <c r="I168" s="306">
        <v>50</v>
      </c>
      <c r="J168" s="306">
        <v>0</v>
      </c>
      <c r="K168" s="355">
        <v>0.59</v>
      </c>
    </row>
    <row r="169" spans="1:12">
      <c r="A169" s="337"/>
      <c r="B169" s="338"/>
      <c r="C169" s="338"/>
      <c r="D169" s="338"/>
      <c r="E169" s="338"/>
      <c r="F169" s="338"/>
      <c r="G169" s="338"/>
      <c r="H169" s="338"/>
      <c r="I169" s="337"/>
      <c r="J169" s="337"/>
      <c r="K169" s="337"/>
    </row>
    <row r="170" spans="1:12">
      <c r="A170" s="737" t="s">
        <v>916</v>
      </c>
      <c r="B170" s="738"/>
      <c r="C170" s="738"/>
      <c r="D170" s="738"/>
      <c r="E170" s="738"/>
      <c r="F170" s="738"/>
      <c r="G170" s="738"/>
      <c r="H170" s="738"/>
      <c r="I170" s="738"/>
      <c r="J170" s="738"/>
      <c r="K170" s="739"/>
      <c r="L170" s="389"/>
    </row>
    <row r="171" spans="1:12">
      <c r="A171" s="329"/>
      <c r="B171" s="330"/>
      <c r="C171" s="330"/>
      <c r="D171" s="330"/>
      <c r="E171" s="330"/>
      <c r="F171" s="330"/>
      <c r="G171" s="330"/>
      <c r="H171" s="330"/>
      <c r="I171" s="331"/>
      <c r="J171" s="331"/>
      <c r="K171" s="332"/>
    </row>
    <row r="172" spans="1:12" ht="37.799999999999997">
      <c r="A172" s="297" t="s">
        <v>496</v>
      </c>
      <c r="B172" s="297" t="s">
        <v>497</v>
      </c>
      <c r="C172" s="297" t="s">
        <v>498</v>
      </c>
      <c r="D172" s="297" t="s">
        <v>499</v>
      </c>
      <c r="E172" s="297" t="s">
        <v>500</v>
      </c>
      <c r="F172" s="297" t="s">
        <v>501</v>
      </c>
      <c r="G172" s="297" t="s">
        <v>502</v>
      </c>
      <c r="H172" s="297" t="s">
        <v>503</v>
      </c>
      <c r="I172" s="297" t="s">
        <v>504</v>
      </c>
      <c r="J172" s="297" t="s">
        <v>505</v>
      </c>
      <c r="K172" s="297" t="s">
        <v>506</v>
      </c>
    </row>
    <row r="173" spans="1:12" ht="54">
      <c r="A173" s="346" t="s">
        <v>615</v>
      </c>
      <c r="B173" s="346" t="s">
        <v>616</v>
      </c>
      <c r="C173" s="305" t="s">
        <v>430</v>
      </c>
      <c r="D173" s="305" t="s">
        <v>526</v>
      </c>
      <c r="E173" s="341" t="s">
        <v>617</v>
      </c>
      <c r="F173" s="305" t="s">
        <v>465</v>
      </c>
      <c r="G173" s="341" t="s">
        <v>528</v>
      </c>
      <c r="H173" s="305" t="s">
        <v>225</v>
      </c>
      <c r="I173" s="334">
        <v>0</v>
      </c>
      <c r="J173" s="334">
        <v>0</v>
      </c>
      <c r="K173" s="335" t="s">
        <v>787</v>
      </c>
    </row>
    <row r="174" spans="1:12" ht="54">
      <c r="A174" s="346" t="s">
        <v>606</v>
      </c>
      <c r="B174" s="346" t="s">
        <v>618</v>
      </c>
      <c r="C174" s="305" t="s">
        <v>438</v>
      </c>
      <c r="D174" s="341" t="s">
        <v>526</v>
      </c>
      <c r="E174" s="341" t="s">
        <v>619</v>
      </c>
      <c r="F174" s="341" t="s">
        <v>465</v>
      </c>
      <c r="G174" s="341" t="s">
        <v>528</v>
      </c>
      <c r="H174" s="341" t="s">
        <v>225</v>
      </c>
      <c r="I174" s="341">
        <v>0</v>
      </c>
      <c r="J174" s="305">
        <v>0</v>
      </c>
      <c r="K174" s="306">
        <v>100</v>
      </c>
    </row>
    <row r="175" spans="1:12" ht="75.599999999999994">
      <c r="A175" s="347" t="s">
        <v>620</v>
      </c>
      <c r="B175" s="348" t="s">
        <v>621</v>
      </c>
      <c r="C175" s="305" t="s">
        <v>536</v>
      </c>
      <c r="D175" s="305" t="s">
        <v>537</v>
      </c>
      <c r="E175" s="305" t="s">
        <v>622</v>
      </c>
      <c r="F175" s="305" t="s">
        <v>465</v>
      </c>
      <c r="G175" s="305" t="s">
        <v>528</v>
      </c>
      <c r="H175" s="305" t="s">
        <v>225</v>
      </c>
      <c r="I175" s="305">
        <v>0</v>
      </c>
      <c r="J175" s="305">
        <v>0</v>
      </c>
      <c r="K175" s="306">
        <v>100</v>
      </c>
    </row>
    <row r="176" spans="1:12" ht="86.4">
      <c r="A176" s="349" t="s">
        <v>623</v>
      </c>
      <c r="B176" s="350" t="s">
        <v>613</v>
      </c>
      <c r="C176" s="306" t="s">
        <v>492</v>
      </c>
      <c r="D176" s="306" t="s">
        <v>537</v>
      </c>
      <c r="E176" s="341" t="s">
        <v>624</v>
      </c>
      <c r="F176" s="305" t="s">
        <v>465</v>
      </c>
      <c r="G176" s="305" t="s">
        <v>528</v>
      </c>
      <c r="H176" s="305" t="s">
        <v>225</v>
      </c>
      <c r="I176" s="305">
        <v>0</v>
      </c>
      <c r="J176" s="305">
        <v>0</v>
      </c>
      <c r="K176" s="306">
        <v>100</v>
      </c>
    </row>
    <row r="177" spans="1:12">
      <c r="A177" s="337"/>
      <c r="B177" s="338"/>
      <c r="C177" s="338"/>
      <c r="D177" s="338"/>
      <c r="E177" s="338"/>
      <c r="F177" s="338"/>
      <c r="G177" s="338"/>
      <c r="H177" s="338"/>
      <c r="I177" s="337"/>
      <c r="J177" s="337"/>
      <c r="K177" s="337"/>
    </row>
    <row r="178" spans="1:12">
      <c r="A178" s="737" t="s">
        <v>917</v>
      </c>
      <c r="B178" s="738"/>
      <c r="C178" s="738"/>
      <c r="D178" s="738"/>
      <c r="E178" s="738"/>
      <c r="F178" s="738"/>
      <c r="G178" s="738"/>
      <c r="H178" s="738"/>
      <c r="I178" s="738"/>
      <c r="J178" s="738"/>
      <c r="K178" s="739"/>
      <c r="L178" s="389"/>
    </row>
    <row r="179" spans="1:12">
      <c r="A179" s="329"/>
      <c r="B179" s="330"/>
      <c r="C179" s="330"/>
      <c r="D179" s="330"/>
      <c r="E179" s="330"/>
      <c r="F179" s="330"/>
      <c r="G179" s="330"/>
      <c r="H179" s="330"/>
      <c r="I179" s="331"/>
      <c r="J179" s="331"/>
      <c r="K179" s="332"/>
    </row>
    <row r="180" spans="1:12" ht="37.799999999999997">
      <c r="A180" s="297" t="s">
        <v>496</v>
      </c>
      <c r="B180" s="297" t="s">
        <v>497</v>
      </c>
      <c r="C180" s="297" t="s">
        <v>498</v>
      </c>
      <c r="D180" s="297" t="s">
        <v>499</v>
      </c>
      <c r="E180" s="297" t="s">
        <v>500</v>
      </c>
      <c r="F180" s="297" t="s">
        <v>501</v>
      </c>
      <c r="G180" s="297" t="s">
        <v>502</v>
      </c>
      <c r="H180" s="297" t="s">
        <v>503</v>
      </c>
      <c r="I180" s="297" t="s">
        <v>504</v>
      </c>
      <c r="J180" s="297" t="s">
        <v>505</v>
      </c>
      <c r="K180" s="297" t="s">
        <v>506</v>
      </c>
    </row>
    <row r="181" spans="1:12" ht="54">
      <c r="A181" s="339" t="s">
        <v>568</v>
      </c>
      <c r="B181" s="339" t="s">
        <v>625</v>
      </c>
      <c r="C181" s="305" t="s">
        <v>430</v>
      </c>
      <c r="D181" s="305" t="s">
        <v>526</v>
      </c>
      <c r="E181" s="340" t="s">
        <v>570</v>
      </c>
      <c r="F181" s="340" t="s">
        <v>465</v>
      </c>
      <c r="G181" s="341" t="s">
        <v>528</v>
      </c>
      <c r="H181" s="305" t="s">
        <v>529</v>
      </c>
      <c r="I181" s="334">
        <v>0.2</v>
      </c>
      <c r="J181" s="334">
        <v>0</v>
      </c>
      <c r="K181" s="335">
        <v>0.55500000000000005</v>
      </c>
    </row>
    <row r="182" spans="1:12" ht="43.2">
      <c r="A182" s="339" t="s">
        <v>606</v>
      </c>
      <c r="B182" s="339" t="s">
        <v>626</v>
      </c>
      <c r="C182" s="305" t="s">
        <v>438</v>
      </c>
      <c r="D182" s="305" t="s">
        <v>526</v>
      </c>
      <c r="E182" s="340" t="s">
        <v>608</v>
      </c>
      <c r="F182" s="341" t="s">
        <v>465</v>
      </c>
      <c r="G182" s="341" t="s">
        <v>528</v>
      </c>
      <c r="H182" s="305" t="s">
        <v>529</v>
      </c>
      <c r="I182" s="305">
        <v>20</v>
      </c>
      <c r="J182" s="305">
        <v>0</v>
      </c>
      <c r="K182" s="306">
        <v>55.5</v>
      </c>
    </row>
    <row r="183" spans="1:12" ht="97.2">
      <c r="A183" s="339" t="s">
        <v>609</v>
      </c>
      <c r="B183" s="339" t="s">
        <v>627</v>
      </c>
      <c r="C183" s="305" t="s">
        <v>536</v>
      </c>
      <c r="D183" s="305" t="s">
        <v>537</v>
      </c>
      <c r="E183" s="340" t="s">
        <v>611</v>
      </c>
      <c r="F183" s="341" t="s">
        <v>465</v>
      </c>
      <c r="G183" s="341" t="s">
        <v>528</v>
      </c>
      <c r="H183" s="305" t="s">
        <v>529</v>
      </c>
      <c r="I183" s="305">
        <v>50</v>
      </c>
      <c r="J183" s="305">
        <v>0</v>
      </c>
      <c r="K183" s="306">
        <v>84.9</v>
      </c>
    </row>
    <row r="184" spans="1:12" ht="86.4">
      <c r="A184" s="339" t="s">
        <v>612</v>
      </c>
      <c r="B184" s="339" t="s">
        <v>628</v>
      </c>
      <c r="C184" s="306" t="s">
        <v>492</v>
      </c>
      <c r="D184" s="306" t="s">
        <v>537</v>
      </c>
      <c r="E184" s="340" t="s">
        <v>614</v>
      </c>
      <c r="F184" s="306" t="s">
        <v>465</v>
      </c>
      <c r="G184" s="306" t="s">
        <v>528</v>
      </c>
      <c r="H184" s="306" t="s">
        <v>529</v>
      </c>
      <c r="I184" s="306">
        <v>0</v>
      </c>
      <c r="J184" s="306">
        <v>0</v>
      </c>
      <c r="K184" s="306">
        <v>65.400000000000006</v>
      </c>
    </row>
    <row r="185" spans="1:12">
      <c r="A185" s="337"/>
      <c r="B185" s="338"/>
      <c r="C185" s="338"/>
      <c r="D185" s="338"/>
      <c r="E185" s="338"/>
      <c r="F185" s="338"/>
      <c r="G185" s="338"/>
      <c r="H185" s="338"/>
      <c r="I185" s="337"/>
      <c r="J185" s="337"/>
      <c r="K185" s="337"/>
    </row>
    <row r="186" spans="1:12" ht="23.25" customHeight="1">
      <c r="A186" s="737" t="s">
        <v>918</v>
      </c>
      <c r="B186" s="738"/>
      <c r="C186" s="738"/>
      <c r="D186" s="738"/>
      <c r="E186" s="738"/>
      <c r="F186" s="738"/>
      <c r="G186" s="738"/>
      <c r="H186" s="738"/>
      <c r="I186" s="738"/>
      <c r="J186" s="738"/>
      <c r="K186" s="739"/>
      <c r="L186" s="389"/>
    </row>
    <row r="187" spans="1:12">
      <c r="A187" s="329"/>
      <c r="B187" s="330"/>
      <c r="C187" s="330"/>
      <c r="D187" s="330"/>
      <c r="E187" s="330"/>
      <c r="F187" s="330"/>
      <c r="G187" s="330"/>
      <c r="H187" s="330"/>
      <c r="I187" s="331"/>
      <c r="J187" s="331"/>
      <c r="K187" s="332"/>
    </row>
    <row r="188" spans="1:12" ht="37.799999999999997">
      <c r="A188" s="297" t="s">
        <v>496</v>
      </c>
      <c r="B188" s="297" t="s">
        <v>497</v>
      </c>
      <c r="C188" s="297" t="s">
        <v>498</v>
      </c>
      <c r="D188" s="297" t="s">
        <v>499</v>
      </c>
      <c r="E188" s="297" t="s">
        <v>500</v>
      </c>
      <c r="F188" s="297" t="s">
        <v>501</v>
      </c>
      <c r="G188" s="297" t="s">
        <v>502</v>
      </c>
      <c r="H188" s="297" t="s">
        <v>503</v>
      </c>
      <c r="I188" s="297" t="s">
        <v>504</v>
      </c>
      <c r="J188" s="297" t="s">
        <v>505</v>
      </c>
      <c r="K188" s="297" t="s">
        <v>506</v>
      </c>
    </row>
    <row r="189" spans="1:12" ht="75.599999999999994">
      <c r="A189" s="346" t="s">
        <v>629</v>
      </c>
      <c r="B189" s="346" t="s">
        <v>630</v>
      </c>
      <c r="C189" s="305" t="s">
        <v>430</v>
      </c>
      <c r="D189" s="305" t="s">
        <v>526</v>
      </c>
      <c r="E189" s="341" t="s">
        <v>631</v>
      </c>
      <c r="F189" s="341" t="s">
        <v>465</v>
      </c>
      <c r="G189" s="341" t="s">
        <v>528</v>
      </c>
      <c r="H189" s="305" t="s">
        <v>289</v>
      </c>
      <c r="I189" s="351">
        <v>28000</v>
      </c>
      <c r="J189" s="351">
        <v>0</v>
      </c>
      <c r="K189" s="335">
        <v>0.8</v>
      </c>
    </row>
    <row r="190" spans="1:12" ht="54">
      <c r="A190" s="346" t="s">
        <v>632</v>
      </c>
      <c r="B190" s="346" t="s">
        <v>633</v>
      </c>
      <c r="C190" s="305" t="s">
        <v>438</v>
      </c>
      <c r="D190" s="341" t="s">
        <v>526</v>
      </c>
      <c r="E190" s="341" t="s">
        <v>634</v>
      </c>
      <c r="F190" s="341" t="s">
        <v>547</v>
      </c>
      <c r="G190" s="341" t="s">
        <v>528</v>
      </c>
      <c r="H190" s="305" t="s">
        <v>289</v>
      </c>
      <c r="I190" s="334">
        <v>0</v>
      </c>
      <c r="J190" s="334">
        <v>0</v>
      </c>
      <c r="K190" s="335">
        <v>2.33</v>
      </c>
    </row>
    <row r="191" spans="1:12" ht="97.2">
      <c r="A191" s="301" t="s">
        <v>606</v>
      </c>
      <c r="B191" s="348" t="s">
        <v>635</v>
      </c>
      <c r="C191" s="305" t="s">
        <v>536</v>
      </c>
      <c r="D191" s="305" t="s">
        <v>537</v>
      </c>
      <c r="E191" s="340" t="s">
        <v>611</v>
      </c>
      <c r="F191" s="341" t="s">
        <v>465</v>
      </c>
      <c r="G191" s="341" t="s">
        <v>528</v>
      </c>
      <c r="H191" s="305" t="s">
        <v>529</v>
      </c>
      <c r="I191" s="305">
        <v>50</v>
      </c>
      <c r="J191" s="305">
        <v>0</v>
      </c>
      <c r="K191" s="306">
        <v>100</v>
      </c>
    </row>
    <row r="192" spans="1:12" ht="86.4">
      <c r="A192" s="339" t="s">
        <v>612</v>
      </c>
      <c r="B192" s="339" t="s">
        <v>628</v>
      </c>
      <c r="C192" s="306" t="s">
        <v>492</v>
      </c>
      <c r="D192" s="306" t="s">
        <v>537</v>
      </c>
      <c r="E192" s="340" t="s">
        <v>614</v>
      </c>
      <c r="F192" s="306" t="s">
        <v>465</v>
      </c>
      <c r="G192" s="306" t="s">
        <v>528</v>
      </c>
      <c r="H192" s="306" t="s">
        <v>529</v>
      </c>
      <c r="I192" s="306">
        <v>0</v>
      </c>
      <c r="J192" s="306">
        <v>0</v>
      </c>
      <c r="K192" s="306">
        <v>100</v>
      </c>
    </row>
    <row r="193" spans="1:12">
      <c r="A193" s="328"/>
      <c r="B193" s="327"/>
      <c r="C193" s="327"/>
      <c r="D193" s="327"/>
      <c r="E193" s="327"/>
      <c r="F193" s="327"/>
      <c r="G193" s="327"/>
      <c r="H193" s="327"/>
      <c r="I193" s="328"/>
      <c r="J193" s="328"/>
      <c r="K193" s="328"/>
    </row>
    <row r="194" spans="1:12" ht="14.4">
      <c r="A194" s="352"/>
      <c r="B194" s="338"/>
      <c r="C194" s="338"/>
      <c r="D194" s="338"/>
      <c r="E194" s="338"/>
      <c r="F194" s="338"/>
      <c r="G194" s="338"/>
      <c r="H194" s="338"/>
      <c r="I194" s="337"/>
      <c r="J194" s="337"/>
      <c r="K194" s="337"/>
    </row>
    <row r="195" spans="1:12">
      <c r="A195" s="741" t="s">
        <v>919</v>
      </c>
      <c r="B195" s="742"/>
      <c r="C195" s="742"/>
      <c r="D195" s="742"/>
      <c r="E195" s="742"/>
      <c r="F195" s="742"/>
      <c r="G195" s="742"/>
      <c r="H195" s="742"/>
      <c r="I195" s="742"/>
      <c r="J195" s="742"/>
      <c r="K195" s="743"/>
      <c r="L195" s="389"/>
    </row>
    <row r="196" spans="1:12">
      <c r="A196" s="329"/>
      <c r="B196" s="330"/>
      <c r="C196" s="330"/>
      <c r="D196" s="330"/>
      <c r="E196" s="330"/>
      <c r="F196" s="330"/>
      <c r="G196" s="330"/>
      <c r="H196" s="330"/>
      <c r="I196" s="331"/>
      <c r="J196" s="331"/>
      <c r="K196" s="332"/>
    </row>
    <row r="197" spans="1:12" ht="37.799999999999997">
      <c r="A197" s="297" t="s">
        <v>496</v>
      </c>
      <c r="B197" s="297" t="s">
        <v>497</v>
      </c>
      <c r="C197" s="297" t="s">
        <v>498</v>
      </c>
      <c r="D197" s="297" t="s">
        <v>499</v>
      </c>
      <c r="E197" s="297" t="s">
        <v>500</v>
      </c>
      <c r="F197" s="297" t="s">
        <v>501</v>
      </c>
      <c r="G197" s="297" t="s">
        <v>502</v>
      </c>
      <c r="H197" s="297" t="s">
        <v>503</v>
      </c>
      <c r="I197" s="297" t="s">
        <v>504</v>
      </c>
      <c r="J197" s="297" t="s">
        <v>505</v>
      </c>
      <c r="K197" s="297" t="s">
        <v>506</v>
      </c>
    </row>
    <row r="198" spans="1:12" ht="54">
      <c r="A198" s="388" t="s">
        <v>636</v>
      </c>
      <c r="B198" s="339" t="s">
        <v>637</v>
      </c>
      <c r="C198" s="350" t="s">
        <v>430</v>
      </c>
      <c r="D198" s="350" t="s">
        <v>526</v>
      </c>
      <c r="E198" s="339" t="s">
        <v>638</v>
      </c>
      <c r="F198" s="339" t="s">
        <v>547</v>
      </c>
      <c r="G198" s="346" t="s">
        <v>528</v>
      </c>
      <c r="H198" s="306" t="s">
        <v>214</v>
      </c>
      <c r="I198" s="354">
        <v>329</v>
      </c>
      <c r="J198" s="334">
        <v>0</v>
      </c>
      <c r="K198" s="335">
        <v>0</v>
      </c>
    </row>
    <row r="199" spans="1:12" ht="54">
      <c r="A199" s="388" t="s">
        <v>639</v>
      </c>
      <c r="B199" s="339" t="s">
        <v>640</v>
      </c>
      <c r="C199" s="350" t="s">
        <v>438</v>
      </c>
      <c r="D199" s="350" t="s">
        <v>526</v>
      </c>
      <c r="E199" s="339" t="s">
        <v>641</v>
      </c>
      <c r="F199" s="339" t="s">
        <v>547</v>
      </c>
      <c r="G199" s="346" t="s">
        <v>528</v>
      </c>
      <c r="H199" s="306" t="s">
        <v>214</v>
      </c>
      <c r="I199" s="354">
        <v>329</v>
      </c>
      <c r="J199" s="305">
        <v>0</v>
      </c>
      <c r="K199" s="306">
        <v>0</v>
      </c>
    </row>
    <row r="200" spans="1:12" ht="43.2">
      <c r="A200" s="388" t="s">
        <v>642</v>
      </c>
      <c r="B200" s="339" t="s">
        <v>643</v>
      </c>
      <c r="C200" s="350" t="s">
        <v>536</v>
      </c>
      <c r="D200" s="350" t="s">
        <v>537</v>
      </c>
      <c r="E200" s="339" t="s">
        <v>644</v>
      </c>
      <c r="F200" s="339" t="s">
        <v>547</v>
      </c>
      <c r="G200" s="346" t="s">
        <v>528</v>
      </c>
      <c r="H200" s="306" t="s">
        <v>214</v>
      </c>
      <c r="I200" s="355">
        <v>1</v>
      </c>
      <c r="J200" s="305">
        <v>0</v>
      </c>
      <c r="K200" s="306">
        <v>0</v>
      </c>
    </row>
    <row r="201" spans="1:12" ht="21.6">
      <c r="A201" s="388" t="s">
        <v>645</v>
      </c>
      <c r="B201" s="339" t="s">
        <v>646</v>
      </c>
      <c r="C201" s="350" t="s">
        <v>492</v>
      </c>
      <c r="D201" s="350" t="s">
        <v>537</v>
      </c>
      <c r="E201" s="339" t="s">
        <v>647</v>
      </c>
      <c r="F201" s="339" t="s">
        <v>547</v>
      </c>
      <c r="G201" s="346" t="s">
        <v>528</v>
      </c>
      <c r="H201" s="306" t="s">
        <v>214</v>
      </c>
      <c r="I201" s="354">
        <v>329</v>
      </c>
      <c r="J201" s="306">
        <v>0</v>
      </c>
      <c r="K201" s="306">
        <v>0</v>
      </c>
    </row>
    <row r="202" spans="1:12">
      <c r="A202" s="337"/>
      <c r="B202" s="338"/>
      <c r="C202" s="338"/>
      <c r="D202" s="338"/>
      <c r="E202" s="338"/>
      <c r="F202" s="338"/>
      <c r="G202" s="338"/>
      <c r="H202" s="338"/>
      <c r="I202" s="337"/>
      <c r="J202" s="337"/>
      <c r="K202" s="337"/>
    </row>
    <row r="203" spans="1:12">
      <c r="A203" s="741" t="s">
        <v>920</v>
      </c>
      <c r="B203" s="742"/>
      <c r="C203" s="742"/>
      <c r="D203" s="742"/>
      <c r="E203" s="742"/>
      <c r="F203" s="742"/>
      <c r="G203" s="742"/>
      <c r="H203" s="742"/>
      <c r="I203" s="742"/>
      <c r="J203" s="742"/>
      <c r="K203" s="743"/>
      <c r="L203" s="389"/>
    </row>
    <row r="204" spans="1:12">
      <c r="A204" s="329"/>
      <c r="B204" s="330"/>
      <c r="C204" s="330"/>
      <c r="D204" s="330"/>
      <c r="E204" s="330"/>
      <c r="F204" s="330"/>
      <c r="G204" s="330"/>
      <c r="H204" s="330"/>
      <c r="I204" s="331"/>
      <c r="J204" s="331"/>
      <c r="K204" s="332"/>
    </row>
    <row r="205" spans="1:12" ht="37.799999999999997">
      <c r="A205" s="297" t="s">
        <v>496</v>
      </c>
      <c r="B205" s="297" t="s">
        <v>497</v>
      </c>
      <c r="C205" s="297" t="s">
        <v>498</v>
      </c>
      <c r="D205" s="297" t="s">
        <v>499</v>
      </c>
      <c r="E205" s="297" t="s">
        <v>500</v>
      </c>
      <c r="F205" s="297" t="s">
        <v>501</v>
      </c>
      <c r="G205" s="297" t="s">
        <v>502</v>
      </c>
      <c r="H205" s="297" t="s">
        <v>503</v>
      </c>
      <c r="I205" s="297" t="s">
        <v>504</v>
      </c>
      <c r="J205" s="297" t="s">
        <v>505</v>
      </c>
      <c r="K205" s="297" t="s">
        <v>506</v>
      </c>
    </row>
    <row r="206" spans="1:12" ht="54">
      <c r="A206" s="339" t="s">
        <v>774</v>
      </c>
      <c r="B206" s="339" t="s">
        <v>788</v>
      </c>
      <c r="C206" s="305" t="s">
        <v>430</v>
      </c>
      <c r="D206" s="305" t="s">
        <v>526</v>
      </c>
      <c r="E206" s="340" t="s">
        <v>570</v>
      </c>
      <c r="F206" s="340" t="s">
        <v>465</v>
      </c>
      <c r="G206" s="341" t="s">
        <v>528</v>
      </c>
      <c r="H206" s="305" t="s">
        <v>529</v>
      </c>
      <c r="I206" s="334">
        <v>0.5</v>
      </c>
      <c r="J206" s="334">
        <v>0</v>
      </c>
      <c r="K206" s="335">
        <v>1</v>
      </c>
    </row>
    <row r="207" spans="1:12" ht="64.8">
      <c r="A207" s="339" t="s">
        <v>606</v>
      </c>
      <c r="B207" s="339" t="s">
        <v>789</v>
      </c>
      <c r="C207" s="305" t="s">
        <v>438</v>
      </c>
      <c r="D207" s="305" t="s">
        <v>526</v>
      </c>
      <c r="E207" s="340" t="s">
        <v>608</v>
      </c>
      <c r="F207" s="341" t="s">
        <v>465</v>
      </c>
      <c r="G207" s="341" t="s">
        <v>528</v>
      </c>
      <c r="H207" s="305" t="s">
        <v>529</v>
      </c>
      <c r="I207" s="305">
        <v>0</v>
      </c>
      <c r="J207" s="305">
        <v>0</v>
      </c>
      <c r="K207" s="306">
        <v>100</v>
      </c>
    </row>
    <row r="208" spans="1:12" ht="97.2">
      <c r="A208" s="339" t="s">
        <v>609</v>
      </c>
      <c r="B208" s="339" t="s">
        <v>772</v>
      </c>
      <c r="C208" s="305" t="s">
        <v>536</v>
      </c>
      <c r="D208" s="305" t="s">
        <v>537</v>
      </c>
      <c r="E208" s="340" t="s">
        <v>611</v>
      </c>
      <c r="F208" s="341" t="s">
        <v>465</v>
      </c>
      <c r="G208" s="341" t="s">
        <v>528</v>
      </c>
      <c r="H208" s="305" t="s">
        <v>529</v>
      </c>
      <c r="I208" s="305">
        <v>0</v>
      </c>
      <c r="J208" s="305">
        <v>0</v>
      </c>
      <c r="K208" s="306">
        <v>100</v>
      </c>
    </row>
    <row r="209" spans="1:12" ht="86.4">
      <c r="A209" s="339" t="s">
        <v>773</v>
      </c>
      <c r="B209" s="339" t="s">
        <v>628</v>
      </c>
      <c r="C209" s="306" t="s">
        <v>492</v>
      </c>
      <c r="D209" s="306" t="s">
        <v>537</v>
      </c>
      <c r="E209" s="340" t="s">
        <v>614</v>
      </c>
      <c r="F209" s="306" t="s">
        <v>465</v>
      </c>
      <c r="G209" s="306" t="s">
        <v>528</v>
      </c>
      <c r="H209" s="306" t="s">
        <v>529</v>
      </c>
      <c r="I209" s="306">
        <v>0</v>
      </c>
      <c r="J209" s="306">
        <v>0</v>
      </c>
      <c r="K209" s="306">
        <v>100</v>
      </c>
    </row>
    <row r="210" spans="1:12">
      <c r="A210" s="337"/>
      <c r="B210" s="338"/>
      <c r="C210" s="338"/>
      <c r="D210" s="338"/>
      <c r="E210" s="338"/>
      <c r="F210" s="338"/>
      <c r="G210" s="338"/>
      <c r="H210" s="338"/>
      <c r="I210" s="337"/>
      <c r="J210" s="337"/>
      <c r="K210" s="337"/>
    </row>
    <row r="211" spans="1:12" ht="43.5" customHeight="1">
      <c r="A211" s="741" t="s">
        <v>921</v>
      </c>
      <c r="B211" s="742"/>
      <c r="C211" s="742"/>
      <c r="D211" s="742"/>
      <c r="E211" s="742"/>
      <c r="F211" s="742"/>
      <c r="G211" s="742"/>
      <c r="H211" s="742"/>
      <c r="I211" s="742"/>
      <c r="J211" s="742"/>
      <c r="K211" s="743"/>
      <c r="L211" s="389"/>
    </row>
    <row r="212" spans="1:12">
      <c r="A212" s="329"/>
      <c r="B212" s="330"/>
      <c r="C212" s="330"/>
      <c r="D212" s="330"/>
      <c r="E212" s="330"/>
      <c r="F212" s="330"/>
      <c r="G212" s="330"/>
      <c r="H212" s="330"/>
      <c r="I212" s="331"/>
      <c r="J212" s="331"/>
      <c r="K212" s="332"/>
    </row>
    <row r="213" spans="1:12" ht="37.799999999999997">
      <c r="A213" s="297" t="s">
        <v>496</v>
      </c>
      <c r="B213" s="297" t="s">
        <v>497</v>
      </c>
      <c r="C213" s="297" t="s">
        <v>498</v>
      </c>
      <c r="D213" s="297" t="s">
        <v>499</v>
      </c>
      <c r="E213" s="297" t="s">
        <v>500</v>
      </c>
      <c r="F213" s="297" t="s">
        <v>501</v>
      </c>
      <c r="G213" s="297" t="s">
        <v>502</v>
      </c>
      <c r="H213" s="297" t="s">
        <v>503</v>
      </c>
      <c r="I213" s="297" t="s">
        <v>504</v>
      </c>
      <c r="J213" s="297" t="s">
        <v>505</v>
      </c>
      <c r="K213" s="297" t="s">
        <v>506</v>
      </c>
    </row>
    <row r="214" spans="1:12" ht="75.599999999999994">
      <c r="A214" s="339" t="s">
        <v>768</v>
      </c>
      <c r="B214" s="339" t="s">
        <v>769</v>
      </c>
      <c r="C214" s="305" t="s">
        <v>430</v>
      </c>
      <c r="D214" s="305" t="s">
        <v>526</v>
      </c>
      <c r="E214" s="340" t="s">
        <v>570</v>
      </c>
      <c r="F214" s="340" t="s">
        <v>465</v>
      </c>
      <c r="G214" s="341" t="s">
        <v>528</v>
      </c>
      <c r="H214" s="305" t="s">
        <v>529</v>
      </c>
      <c r="I214" s="334">
        <v>0.5</v>
      </c>
      <c r="J214" s="334">
        <v>0</v>
      </c>
      <c r="K214" s="335">
        <v>0.77700000000000002</v>
      </c>
    </row>
    <row r="215" spans="1:12" ht="75.599999999999994">
      <c r="A215" s="339" t="s">
        <v>606</v>
      </c>
      <c r="B215" s="339" t="s">
        <v>770</v>
      </c>
      <c r="C215" s="305" t="s">
        <v>438</v>
      </c>
      <c r="D215" s="305" t="s">
        <v>526</v>
      </c>
      <c r="E215" s="340" t="s">
        <v>771</v>
      </c>
      <c r="F215" s="341" t="s">
        <v>465</v>
      </c>
      <c r="G215" s="341" t="s">
        <v>528</v>
      </c>
      <c r="H215" s="305" t="s">
        <v>529</v>
      </c>
      <c r="I215" s="305">
        <v>0</v>
      </c>
      <c r="J215" s="305">
        <v>0</v>
      </c>
      <c r="K215" s="335">
        <v>0.875</v>
      </c>
    </row>
    <row r="216" spans="1:12" ht="97.2">
      <c r="A216" s="339" t="s">
        <v>609</v>
      </c>
      <c r="B216" s="339" t="s">
        <v>772</v>
      </c>
      <c r="C216" s="305" t="s">
        <v>536</v>
      </c>
      <c r="D216" s="305" t="s">
        <v>537</v>
      </c>
      <c r="E216" s="340" t="s">
        <v>611</v>
      </c>
      <c r="F216" s="341" t="s">
        <v>465</v>
      </c>
      <c r="G216" s="341" t="s">
        <v>528</v>
      </c>
      <c r="H216" s="305" t="s">
        <v>529</v>
      </c>
      <c r="I216" s="305">
        <v>0</v>
      </c>
      <c r="J216" s="305">
        <v>0</v>
      </c>
      <c r="K216" s="306">
        <v>77.7</v>
      </c>
    </row>
    <row r="217" spans="1:12" ht="86.4">
      <c r="A217" s="339" t="s">
        <v>773</v>
      </c>
      <c r="B217" s="339" t="s">
        <v>628</v>
      </c>
      <c r="C217" s="306" t="s">
        <v>492</v>
      </c>
      <c r="D217" s="306" t="s">
        <v>537</v>
      </c>
      <c r="E217" s="340" t="s">
        <v>614</v>
      </c>
      <c r="F217" s="306" t="s">
        <v>465</v>
      </c>
      <c r="G217" s="306" t="s">
        <v>528</v>
      </c>
      <c r="H217" s="306" t="s">
        <v>529</v>
      </c>
      <c r="I217" s="306">
        <v>0</v>
      </c>
      <c r="J217" s="306">
        <v>0</v>
      </c>
      <c r="K217" s="306">
        <v>88.8</v>
      </c>
    </row>
    <row r="218" spans="1:12">
      <c r="A218" s="337"/>
      <c r="B218" s="338"/>
      <c r="C218" s="338"/>
      <c r="D218" s="338"/>
      <c r="E218" s="338"/>
      <c r="F218" s="338"/>
      <c r="G218" s="338"/>
      <c r="H218" s="338"/>
      <c r="I218" s="337"/>
      <c r="J218" s="337"/>
      <c r="K218" s="337"/>
      <c r="L218" s="389"/>
    </row>
    <row r="219" spans="1:12" ht="39" customHeight="1">
      <c r="A219" s="741" t="s">
        <v>922</v>
      </c>
      <c r="B219" s="742"/>
      <c r="C219" s="742"/>
      <c r="D219" s="742"/>
      <c r="E219" s="742"/>
      <c r="F219" s="742"/>
      <c r="G219" s="742"/>
      <c r="H219" s="742"/>
      <c r="I219" s="742"/>
      <c r="J219" s="742"/>
      <c r="K219" s="743"/>
      <c r="L219" s="389"/>
    </row>
    <row r="220" spans="1:12">
      <c r="A220" s="329"/>
      <c r="B220" s="330"/>
      <c r="C220" s="330"/>
      <c r="D220" s="330"/>
      <c r="E220" s="330"/>
      <c r="F220" s="330"/>
      <c r="G220" s="330"/>
      <c r="H220" s="330"/>
      <c r="I220" s="331"/>
      <c r="J220" s="331"/>
      <c r="K220" s="332"/>
    </row>
    <row r="221" spans="1:12" ht="37.799999999999997">
      <c r="A221" s="297" t="s">
        <v>496</v>
      </c>
      <c r="B221" s="297" t="s">
        <v>497</v>
      </c>
      <c r="C221" s="297" t="s">
        <v>498</v>
      </c>
      <c r="D221" s="297" t="s">
        <v>499</v>
      </c>
      <c r="E221" s="297" t="s">
        <v>500</v>
      </c>
      <c r="F221" s="297" t="s">
        <v>501</v>
      </c>
      <c r="G221" s="297" t="s">
        <v>502</v>
      </c>
      <c r="H221" s="297" t="s">
        <v>503</v>
      </c>
      <c r="I221" s="297" t="s">
        <v>504</v>
      </c>
      <c r="J221" s="297" t="s">
        <v>505</v>
      </c>
      <c r="K221" s="297" t="s">
        <v>506</v>
      </c>
    </row>
    <row r="222" spans="1:12" ht="54">
      <c r="A222" s="339" t="s">
        <v>774</v>
      </c>
      <c r="B222" s="339" t="s">
        <v>775</v>
      </c>
      <c r="C222" s="305" t="s">
        <v>430</v>
      </c>
      <c r="D222" s="305" t="s">
        <v>526</v>
      </c>
      <c r="E222" s="340" t="s">
        <v>776</v>
      </c>
      <c r="F222" s="340" t="s">
        <v>465</v>
      </c>
      <c r="G222" s="341" t="s">
        <v>528</v>
      </c>
      <c r="H222" s="305" t="s">
        <v>529</v>
      </c>
      <c r="I222" s="334">
        <v>0.5</v>
      </c>
      <c r="J222" s="334">
        <v>0</v>
      </c>
      <c r="K222" s="335">
        <v>0</v>
      </c>
    </row>
    <row r="223" spans="1:12" ht="54">
      <c r="A223" s="339" t="s">
        <v>777</v>
      </c>
      <c r="B223" s="339" t="s">
        <v>778</v>
      </c>
      <c r="C223" s="305" t="s">
        <v>438</v>
      </c>
      <c r="D223" s="305" t="s">
        <v>526</v>
      </c>
      <c r="E223" s="340" t="s">
        <v>779</v>
      </c>
      <c r="F223" s="341" t="s">
        <v>547</v>
      </c>
      <c r="G223" s="341" t="s">
        <v>528</v>
      </c>
      <c r="H223" s="305" t="s">
        <v>780</v>
      </c>
      <c r="I223" s="305">
        <v>0</v>
      </c>
      <c r="J223" s="305">
        <v>0</v>
      </c>
      <c r="K223" s="306">
        <v>0</v>
      </c>
    </row>
    <row r="224" spans="1:12" ht="86.4">
      <c r="A224" s="339" t="s">
        <v>781</v>
      </c>
      <c r="B224" s="339" t="s">
        <v>772</v>
      </c>
      <c r="C224" s="305" t="s">
        <v>536</v>
      </c>
      <c r="D224" s="305" t="s">
        <v>537</v>
      </c>
      <c r="E224" s="340" t="s">
        <v>782</v>
      </c>
      <c r="F224" s="341" t="s">
        <v>465</v>
      </c>
      <c r="G224" s="341" t="s">
        <v>528</v>
      </c>
      <c r="H224" s="305" t="s">
        <v>529</v>
      </c>
      <c r="I224" s="305">
        <v>0</v>
      </c>
      <c r="J224" s="305">
        <v>0</v>
      </c>
      <c r="K224" s="306">
        <v>0</v>
      </c>
    </row>
    <row r="225" spans="1:11" ht="86.4">
      <c r="A225" s="339" t="s">
        <v>773</v>
      </c>
      <c r="B225" s="339" t="s">
        <v>628</v>
      </c>
      <c r="C225" s="306" t="s">
        <v>492</v>
      </c>
      <c r="D225" s="306" t="s">
        <v>537</v>
      </c>
      <c r="E225" s="340" t="s">
        <v>614</v>
      </c>
      <c r="F225" s="306" t="s">
        <v>465</v>
      </c>
      <c r="G225" s="306" t="s">
        <v>528</v>
      </c>
      <c r="H225" s="306" t="s">
        <v>529</v>
      </c>
      <c r="I225" s="306">
        <v>0</v>
      </c>
      <c r="J225" s="306">
        <v>0</v>
      </c>
      <c r="K225" s="306">
        <v>0</v>
      </c>
    </row>
  </sheetData>
  <mergeCells count="34">
    <mergeCell ref="A211:K211"/>
    <mergeCell ref="A219:K219"/>
    <mergeCell ref="A178:K178"/>
    <mergeCell ref="A186:K186"/>
    <mergeCell ref="A195:K195"/>
    <mergeCell ref="A203:K203"/>
    <mergeCell ref="A136:K136"/>
    <mergeCell ref="A144:K144"/>
    <mergeCell ref="A153:K153"/>
    <mergeCell ref="A162:K162"/>
    <mergeCell ref="A170:K170"/>
    <mergeCell ref="A121:K121"/>
    <mergeCell ref="A112:K112"/>
    <mergeCell ref="A128:K128"/>
    <mergeCell ref="A85:K85"/>
    <mergeCell ref="A86:K86"/>
    <mergeCell ref="A98:K98"/>
    <mergeCell ref="A99:K99"/>
    <mergeCell ref="F50:F51"/>
    <mergeCell ref="A57:K57"/>
    <mergeCell ref="A58:K58"/>
    <mergeCell ref="A74:K74"/>
    <mergeCell ref="A75:K75"/>
    <mergeCell ref="A44:K44"/>
    <mergeCell ref="A45:K45"/>
    <mergeCell ref="A19:K19"/>
    <mergeCell ref="A20:K20"/>
    <mergeCell ref="A33:K33"/>
    <mergeCell ref="A34:K34"/>
    <mergeCell ref="A6:K6"/>
    <mergeCell ref="A4:K4"/>
    <mergeCell ref="A3:K3"/>
    <mergeCell ref="A1:K1"/>
    <mergeCell ref="A7:K7"/>
  </mergeCells>
  <phoneticPr fontId="0" type="noConversion"/>
  <conditionalFormatting sqref="A4:A5">
    <cfRule type="cellIs" dxfId="6"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59" orientation="landscape" r:id="rId1"/>
  <headerFooter scaleWithDoc="0">
    <oddHeader>&amp;C&amp;G</oddHeader>
    <oddFooter>&amp;C&amp;G</oddFooter>
  </headerFooter>
  <legacyDrawingHF r:id="rId2"/>
</worksheet>
</file>

<file path=xl/worksheets/sheet12.xml><?xml version="1.0" encoding="utf-8"?>
<worksheet xmlns="http://schemas.openxmlformats.org/spreadsheetml/2006/main" xmlns:r="http://schemas.openxmlformats.org/officeDocument/2006/relationships">
  <dimension ref="A1:I25"/>
  <sheetViews>
    <sheetView showGridLines="0" topLeftCell="A10" workbookViewId="0">
      <selection activeCell="I22" sqref="G1:I1048576"/>
    </sheetView>
  </sheetViews>
  <sheetFormatPr baseColWidth="10" defaultColWidth="11.44140625" defaultRowHeight="13.8"/>
  <cols>
    <col min="1" max="1" width="35.6640625" style="1" customWidth="1"/>
    <col min="2" max="2" width="16.33203125" style="1" customWidth="1"/>
    <col min="3" max="3" width="18.5546875" style="1" customWidth="1"/>
    <col min="4" max="4" width="19" style="1" customWidth="1"/>
    <col min="5" max="5" width="15.6640625" style="1" customWidth="1"/>
    <col min="6" max="6" width="45.6640625" style="1" customWidth="1"/>
    <col min="7" max="9" width="0" style="1" hidden="1" customWidth="1"/>
    <col min="10" max="16384" width="11.44140625" style="1"/>
  </cols>
  <sheetData>
    <row r="1" spans="1:7" ht="35.1" customHeight="1">
      <c r="A1" s="539" t="s">
        <v>80</v>
      </c>
      <c r="B1" s="540"/>
      <c r="C1" s="540"/>
      <c r="D1" s="540"/>
      <c r="E1" s="540"/>
      <c r="F1" s="541"/>
    </row>
    <row r="2" spans="1:7" ht="5.25" customHeight="1"/>
    <row r="3" spans="1:7" ht="20.100000000000001" customHeight="1">
      <c r="A3" s="542" t="str">
        <f>+IAPP!A3</f>
        <v>UNIDAD RESPONSABLE DEL GASTO: 35 C0 01 Secretaría de Desarrollo Rural y Equidad para las Comunidades</v>
      </c>
      <c r="B3" s="543"/>
      <c r="C3" s="543"/>
      <c r="D3" s="543"/>
      <c r="E3" s="543"/>
      <c r="F3" s="544"/>
    </row>
    <row r="4" spans="1:7" ht="20.100000000000001" customHeight="1">
      <c r="A4" s="542" t="str">
        <f>+IAPP!A4</f>
        <v>PERÍODO: Enero - Diciembre 2017</v>
      </c>
      <c r="B4" s="543"/>
      <c r="C4" s="543"/>
      <c r="D4" s="543"/>
      <c r="E4" s="543"/>
      <c r="F4" s="544"/>
    </row>
    <row r="5" spans="1:7" ht="34.950000000000003" customHeight="1">
      <c r="A5" s="744" t="s">
        <v>119</v>
      </c>
      <c r="B5" s="745"/>
      <c r="C5" s="745"/>
      <c r="D5" s="745"/>
      <c r="E5" s="745"/>
      <c r="F5" s="746"/>
      <c r="G5" s="3"/>
    </row>
    <row r="6" spans="1:7" ht="34.950000000000003" customHeight="1">
      <c r="A6" s="96" t="s">
        <v>92</v>
      </c>
      <c r="B6" s="748" t="s">
        <v>27</v>
      </c>
      <c r="C6" s="749"/>
      <c r="D6" s="752" t="s">
        <v>93</v>
      </c>
      <c r="E6" s="749"/>
      <c r="F6" s="6" t="s">
        <v>95</v>
      </c>
    </row>
    <row r="7" spans="1:7" ht="18" customHeight="1">
      <c r="A7" s="210">
        <v>233888826</v>
      </c>
      <c r="B7" s="750">
        <v>322711259.69999999</v>
      </c>
      <c r="C7" s="751"/>
      <c r="D7" s="750">
        <f>+B7-A7</f>
        <v>88822433.699999988</v>
      </c>
      <c r="E7" s="751"/>
      <c r="F7" s="390">
        <f>+((B7/A7)-1)*100</f>
        <v>37.976347660148591</v>
      </c>
    </row>
    <row r="8" spans="1:7" ht="9" customHeight="1">
      <c r="A8" s="40"/>
      <c r="B8" s="40"/>
      <c r="C8" s="40"/>
      <c r="D8" s="41"/>
      <c r="E8" s="41"/>
      <c r="F8" s="42"/>
    </row>
    <row r="9" spans="1:7" ht="12" customHeight="1">
      <c r="A9" s="537" t="s">
        <v>124</v>
      </c>
      <c r="B9" s="537" t="s">
        <v>92</v>
      </c>
      <c r="C9" s="537" t="s">
        <v>27</v>
      </c>
      <c r="D9" s="537" t="s">
        <v>53</v>
      </c>
      <c r="E9" s="537" t="s">
        <v>91</v>
      </c>
      <c r="F9" s="117"/>
    </row>
    <row r="10" spans="1:7" ht="12" customHeight="1">
      <c r="A10" s="747"/>
      <c r="B10" s="747"/>
      <c r="C10" s="747"/>
      <c r="D10" s="747"/>
      <c r="E10" s="747"/>
      <c r="F10" s="119" t="s">
        <v>125</v>
      </c>
    </row>
    <row r="11" spans="1:7" ht="12" customHeight="1">
      <c r="A11" s="538"/>
      <c r="B11" s="538"/>
      <c r="C11" s="538"/>
      <c r="D11" s="538"/>
      <c r="E11" s="538"/>
      <c r="F11" s="118"/>
    </row>
    <row r="12" spans="1:7" ht="86.4">
      <c r="A12" s="391" t="s">
        <v>790</v>
      </c>
      <c r="B12" s="392">
        <v>0</v>
      </c>
      <c r="C12" s="392">
        <v>12000000</v>
      </c>
      <c r="D12" s="391">
        <v>11172</v>
      </c>
      <c r="E12" s="391" t="s">
        <v>791</v>
      </c>
      <c r="F12" s="391" t="s">
        <v>792</v>
      </c>
    </row>
    <row r="13" spans="1:7" ht="280.8">
      <c r="A13" s="391" t="s">
        <v>793</v>
      </c>
      <c r="B13" s="392">
        <v>0</v>
      </c>
      <c r="C13" s="392">
        <v>20000000</v>
      </c>
      <c r="D13" s="391">
        <v>11172</v>
      </c>
      <c r="E13" s="391" t="s">
        <v>791</v>
      </c>
      <c r="F13" s="391" t="s">
        <v>794</v>
      </c>
    </row>
    <row r="14" spans="1:7" ht="248.4">
      <c r="A14" s="391" t="s">
        <v>795</v>
      </c>
      <c r="B14" s="392">
        <v>0</v>
      </c>
      <c r="C14" s="392">
        <v>5000000</v>
      </c>
      <c r="D14" s="391">
        <v>11172</v>
      </c>
      <c r="E14" s="391" t="s">
        <v>791</v>
      </c>
      <c r="F14" s="391" t="s">
        <v>796</v>
      </c>
    </row>
    <row r="15" spans="1:7" ht="129.6">
      <c r="A15" s="391" t="s">
        <v>797</v>
      </c>
      <c r="B15" s="392">
        <v>0</v>
      </c>
      <c r="C15" s="392">
        <v>300000</v>
      </c>
      <c r="D15" s="391">
        <v>11172</v>
      </c>
      <c r="E15" s="391" t="s">
        <v>791</v>
      </c>
      <c r="F15" s="391" t="s">
        <v>798</v>
      </c>
    </row>
    <row r="16" spans="1:7" ht="75.599999999999994">
      <c r="A16" s="391" t="s">
        <v>799</v>
      </c>
      <c r="B16" s="392">
        <v>0</v>
      </c>
      <c r="C16" s="392">
        <v>8970225.7899999991</v>
      </c>
      <c r="D16" s="391" t="s">
        <v>800</v>
      </c>
      <c r="E16" s="391" t="s">
        <v>791</v>
      </c>
      <c r="F16" s="391" t="s">
        <v>801</v>
      </c>
    </row>
    <row r="17" spans="1:9" ht="86.4">
      <c r="A17" s="391" t="s">
        <v>306</v>
      </c>
      <c r="B17" s="392">
        <v>0</v>
      </c>
      <c r="C17" s="392">
        <v>1139816</v>
      </c>
      <c r="D17" s="391" t="s">
        <v>802</v>
      </c>
      <c r="E17" s="391" t="s">
        <v>803</v>
      </c>
      <c r="F17" s="391" t="s">
        <v>804</v>
      </c>
    </row>
    <row r="18" spans="1:9" ht="97.2">
      <c r="A18" s="391" t="s">
        <v>805</v>
      </c>
      <c r="B18" s="392">
        <v>0</v>
      </c>
      <c r="C18" s="392">
        <v>11250000</v>
      </c>
      <c r="D18" s="391">
        <v>11172</v>
      </c>
      <c r="E18" s="391" t="s">
        <v>791</v>
      </c>
      <c r="F18" s="391" t="s">
        <v>806</v>
      </c>
    </row>
    <row r="19" spans="1:9" ht="75.599999999999994">
      <c r="A19" s="391" t="s">
        <v>795</v>
      </c>
      <c r="B19" s="392">
        <v>0</v>
      </c>
      <c r="C19" s="392">
        <v>3000000</v>
      </c>
      <c r="D19" s="391">
        <v>11172</v>
      </c>
      <c r="E19" s="391" t="s">
        <v>791</v>
      </c>
      <c r="F19" s="391" t="s">
        <v>807</v>
      </c>
    </row>
    <row r="20" spans="1:9" ht="75.599999999999994">
      <c r="A20" s="391" t="s">
        <v>300</v>
      </c>
      <c r="B20" s="392">
        <v>0</v>
      </c>
      <c r="C20" s="392">
        <v>1028391.91</v>
      </c>
      <c r="D20" s="391" t="s">
        <v>808</v>
      </c>
      <c r="E20" s="391" t="s">
        <v>791</v>
      </c>
      <c r="F20" s="391" t="s">
        <v>809</v>
      </c>
    </row>
    <row r="21" spans="1:9" ht="108">
      <c r="A21" s="391" t="s">
        <v>308</v>
      </c>
      <c r="B21" s="392">
        <v>0</v>
      </c>
      <c r="C21" s="392">
        <v>4000000</v>
      </c>
      <c r="D21" s="391" t="s">
        <v>810</v>
      </c>
      <c r="E21" s="391" t="s">
        <v>791</v>
      </c>
      <c r="F21" s="391" t="s">
        <v>811</v>
      </c>
    </row>
    <row r="22" spans="1:9" ht="54">
      <c r="A22" s="391" t="s">
        <v>300</v>
      </c>
      <c r="B22" s="392">
        <v>0</v>
      </c>
      <c r="C22" s="392">
        <v>19000000</v>
      </c>
      <c r="D22" s="391">
        <v>11173</v>
      </c>
      <c r="E22" s="391" t="s">
        <v>791</v>
      </c>
      <c r="F22" s="391" t="s">
        <v>812</v>
      </c>
    </row>
    <row r="23" spans="1:9" ht="64.8">
      <c r="A23" s="391" t="s">
        <v>814</v>
      </c>
      <c r="B23" s="392"/>
      <c r="C23" s="392">
        <v>2134000</v>
      </c>
      <c r="D23" s="391">
        <v>11173</v>
      </c>
      <c r="E23" s="391" t="s">
        <v>791</v>
      </c>
      <c r="F23" s="391" t="s">
        <v>815</v>
      </c>
      <c r="G23" s="1">
        <v>44811100</v>
      </c>
      <c r="H23" s="1" t="s">
        <v>813</v>
      </c>
      <c r="I23" s="1">
        <v>172301</v>
      </c>
    </row>
    <row r="24" spans="1:9" ht="54">
      <c r="A24" s="391" t="s">
        <v>795</v>
      </c>
      <c r="B24" s="392"/>
      <c r="C24" s="392">
        <v>1000000</v>
      </c>
      <c r="D24" s="391">
        <v>11173</v>
      </c>
      <c r="E24" s="391" t="s">
        <v>791</v>
      </c>
      <c r="F24" s="391" t="s">
        <v>817</v>
      </c>
      <c r="G24" s="1">
        <v>36111200</v>
      </c>
      <c r="H24" s="1" t="s">
        <v>816</v>
      </c>
      <c r="I24" s="1">
        <v>124335</v>
      </c>
    </row>
    <row r="25" spans="1:9" ht="14.4">
      <c r="A25" s="209" t="s">
        <v>78</v>
      </c>
      <c r="B25" s="393"/>
      <c r="C25" s="395">
        <f>+SUM(C12:C24)</f>
        <v>88822433.699999988</v>
      </c>
      <c r="D25" s="393"/>
      <c r="E25" s="393"/>
      <c r="F25" s="394"/>
    </row>
  </sheetData>
  <mergeCells count="13">
    <mergeCell ref="A1:F1"/>
    <mergeCell ref="A3:F3"/>
    <mergeCell ref="A4:F4"/>
    <mergeCell ref="A5:F5"/>
    <mergeCell ref="A9:A11"/>
    <mergeCell ref="B6:C6"/>
    <mergeCell ref="B7:C7"/>
    <mergeCell ref="D6:E6"/>
    <mergeCell ref="D7:E7"/>
    <mergeCell ref="B9:B11"/>
    <mergeCell ref="C9:C11"/>
    <mergeCell ref="D9:D11"/>
    <mergeCell ref="E9:E11"/>
  </mergeCells>
  <conditionalFormatting sqref="A4">
    <cfRule type="cellIs" dxfId="5"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C7 E7" numberStoredAsText="1"/>
  </ignoredErrors>
  <legacyDrawingHF r:id="rId2"/>
</worksheet>
</file>

<file path=xl/worksheets/sheet13.xml><?xml version="1.0" encoding="utf-8"?>
<worksheet xmlns="http://schemas.openxmlformats.org/spreadsheetml/2006/main" xmlns:r="http://schemas.openxmlformats.org/officeDocument/2006/relationships">
  <dimension ref="A1:E34"/>
  <sheetViews>
    <sheetView showGridLines="0" workbookViewId="0">
      <selection activeCell="D7" sqref="D7"/>
    </sheetView>
  </sheetViews>
  <sheetFormatPr baseColWidth="10" defaultColWidth="11.44140625" defaultRowHeight="13.8"/>
  <cols>
    <col min="1" max="1" width="35.6640625" style="1" customWidth="1"/>
    <col min="2" max="2" width="15.33203125" style="1" customWidth="1"/>
    <col min="3" max="3" width="16.33203125" style="1" customWidth="1"/>
    <col min="4" max="4" width="20.6640625" style="1" customWidth="1"/>
    <col min="5" max="5" width="45.6640625" style="1" customWidth="1"/>
    <col min="6" max="16384" width="11.44140625" style="1"/>
  </cols>
  <sheetData>
    <row r="1" spans="1:5" ht="35.1" customHeight="1">
      <c r="A1" s="539" t="s">
        <v>77</v>
      </c>
      <c r="B1" s="540"/>
      <c r="C1" s="540"/>
      <c r="D1" s="540"/>
      <c r="E1" s="541"/>
    </row>
    <row r="2" spans="1:5" ht="6.75" customHeight="1"/>
    <row r="3" spans="1:5" ht="20.100000000000001" customHeight="1">
      <c r="A3" s="542" t="str">
        <f>+EAP!A3</f>
        <v>UNIDAD RESPONSABLE DEL GASTO: 35 C0 01 Secretaría de Desarrollo Rural y Equidad para las Comunidades</v>
      </c>
      <c r="B3" s="543"/>
      <c r="C3" s="543"/>
      <c r="D3" s="543"/>
      <c r="E3" s="544"/>
    </row>
    <row r="4" spans="1:5" ht="20.100000000000001" customHeight="1">
      <c r="A4" s="542" t="str">
        <f>+EAP!A4</f>
        <v>PERÍODO: Enero - Diciembre 2017</v>
      </c>
      <c r="B4" s="543"/>
      <c r="C4" s="543"/>
      <c r="D4" s="543"/>
      <c r="E4" s="544"/>
    </row>
    <row r="5" spans="1:5" ht="25.2" customHeight="1">
      <c r="A5" s="537" t="s">
        <v>94</v>
      </c>
      <c r="B5" s="563" t="s">
        <v>24</v>
      </c>
      <c r="C5" s="642"/>
      <c r="D5" s="655" t="s">
        <v>140</v>
      </c>
      <c r="E5" s="537" t="s">
        <v>17</v>
      </c>
    </row>
    <row r="6" spans="1:5" ht="19.5" customHeight="1">
      <c r="A6" s="538"/>
      <c r="B6" s="120" t="s">
        <v>101</v>
      </c>
      <c r="C6" s="120" t="s">
        <v>25</v>
      </c>
      <c r="D6" s="656"/>
      <c r="E6" s="538"/>
    </row>
    <row r="7" spans="1:5" ht="15" customHeight="1">
      <c r="A7" s="39" t="s">
        <v>0</v>
      </c>
      <c r="B7" s="39" t="s">
        <v>1</v>
      </c>
      <c r="C7" s="39" t="s">
        <v>2</v>
      </c>
      <c r="D7" s="39" t="s">
        <v>6</v>
      </c>
      <c r="E7" s="39" t="s">
        <v>3</v>
      </c>
    </row>
    <row r="8" spans="1:5" ht="15" customHeight="1">
      <c r="A8" s="63"/>
      <c r="B8" s="63"/>
      <c r="C8" s="63"/>
      <c r="D8" s="63"/>
      <c r="E8" s="60"/>
    </row>
    <row r="9" spans="1:5" ht="15" customHeight="1">
      <c r="A9" s="63"/>
      <c r="B9" s="63"/>
      <c r="C9" s="63"/>
      <c r="D9" s="63"/>
      <c r="E9" s="60"/>
    </row>
    <row r="10" spans="1:5" ht="15" customHeight="1">
      <c r="A10" s="63"/>
      <c r="B10" s="63"/>
      <c r="C10" s="63"/>
      <c r="D10" s="63"/>
      <c r="E10" s="60"/>
    </row>
    <row r="11" spans="1:5" ht="15" customHeight="1">
      <c r="A11" s="63"/>
      <c r="B11" s="63"/>
      <c r="C11" s="78"/>
      <c r="D11" s="78"/>
      <c r="E11" s="60"/>
    </row>
    <row r="12" spans="1:5" ht="15" customHeight="1">
      <c r="A12" s="63"/>
      <c r="B12" s="63"/>
      <c r="C12" s="63"/>
      <c r="D12" s="63"/>
      <c r="E12" s="60"/>
    </row>
    <row r="13" spans="1:5" ht="15" customHeight="1">
      <c r="A13" s="63"/>
      <c r="B13" s="63"/>
      <c r="C13" s="63"/>
      <c r="D13" s="63"/>
      <c r="E13" s="60"/>
    </row>
    <row r="14" spans="1:5" ht="15" customHeight="1">
      <c r="A14" s="63"/>
      <c r="B14" s="63"/>
      <c r="C14" s="63"/>
      <c r="D14" s="63"/>
      <c r="E14" s="60"/>
    </row>
    <row r="15" spans="1:5" ht="15" customHeight="1">
      <c r="A15" s="63"/>
      <c r="B15" s="63"/>
      <c r="C15" s="63"/>
      <c r="D15" s="63"/>
      <c r="E15" s="60"/>
    </row>
    <row r="16" spans="1:5" ht="15" customHeight="1">
      <c r="A16" s="63"/>
      <c r="B16" s="63"/>
      <c r="C16" s="63"/>
      <c r="D16" s="63"/>
      <c r="E16" s="60"/>
    </row>
    <row r="17" spans="1:5" ht="15" customHeight="1">
      <c r="A17" s="63"/>
      <c r="B17" s="63"/>
      <c r="C17" s="63"/>
      <c r="D17" s="63"/>
      <c r="E17" s="60"/>
    </row>
    <row r="18" spans="1:5" ht="15" customHeight="1">
      <c r="A18" s="63"/>
      <c r="B18" s="63"/>
      <c r="C18" s="63"/>
      <c r="D18" s="63"/>
      <c r="E18" s="60"/>
    </row>
    <row r="19" spans="1:5" ht="15" customHeight="1">
      <c r="A19" s="63"/>
      <c r="B19" s="63"/>
      <c r="C19" s="63"/>
      <c r="D19" s="63"/>
      <c r="E19" s="60"/>
    </row>
    <row r="20" spans="1:5" ht="15" customHeight="1">
      <c r="A20" s="63"/>
      <c r="B20" s="63"/>
      <c r="C20" s="63"/>
      <c r="D20" s="63"/>
      <c r="E20" s="60"/>
    </row>
    <row r="21" spans="1:5" ht="15" customHeight="1">
      <c r="A21" s="63"/>
      <c r="B21" s="63"/>
      <c r="C21" s="63"/>
      <c r="D21" s="63"/>
      <c r="E21" s="60"/>
    </row>
    <row r="22" spans="1:5" ht="15" customHeight="1">
      <c r="A22" s="63"/>
      <c r="B22" s="63"/>
      <c r="C22" s="63"/>
      <c r="D22" s="63"/>
      <c r="E22" s="60"/>
    </row>
    <row r="23" spans="1:5" ht="15" customHeight="1">
      <c r="A23" s="63"/>
      <c r="B23" s="63"/>
      <c r="C23" s="63"/>
      <c r="D23" s="63"/>
      <c r="E23" s="60"/>
    </row>
    <row r="24" spans="1:5" ht="15" customHeight="1">
      <c r="A24" s="63"/>
      <c r="B24" s="63"/>
      <c r="C24" s="63"/>
      <c r="D24" s="63"/>
      <c r="E24" s="60"/>
    </row>
    <row r="25" spans="1:5" ht="15" customHeight="1">
      <c r="A25" s="55"/>
      <c r="B25" s="55"/>
      <c r="C25" s="55"/>
      <c r="D25" s="55"/>
      <c r="E25" s="57"/>
    </row>
    <row r="26" spans="1:5" ht="15" customHeight="1">
      <c r="A26" s="55"/>
      <c r="B26" s="55"/>
      <c r="C26" s="55"/>
      <c r="D26" s="55"/>
      <c r="E26" s="57"/>
    </row>
    <row r="27" spans="1:5" ht="15" customHeight="1">
      <c r="A27" s="55"/>
      <c r="B27" s="55"/>
      <c r="C27" s="55"/>
      <c r="D27" s="55"/>
      <c r="E27" s="57"/>
    </row>
    <row r="28" spans="1:5" ht="15" customHeight="1">
      <c r="A28" s="55"/>
      <c r="B28" s="55"/>
      <c r="C28" s="55"/>
      <c r="D28" s="55"/>
      <c r="E28" s="57"/>
    </row>
    <row r="29" spans="1:5" ht="15" customHeight="1">
      <c r="A29" s="61" t="s">
        <v>139</v>
      </c>
      <c r="B29" s="55"/>
      <c r="C29" s="55"/>
      <c r="D29" s="55"/>
      <c r="E29" s="57"/>
    </row>
    <row r="30" spans="1:5" ht="15" customHeight="1">
      <c r="A30" s="61"/>
      <c r="B30" s="61"/>
      <c r="C30" s="61"/>
      <c r="D30" s="61"/>
      <c r="E30" s="62"/>
    </row>
    <row r="31" spans="1:5">
      <c r="A31" s="21"/>
      <c r="B31" s="32"/>
      <c r="C31" s="32"/>
      <c r="D31" s="32"/>
    </row>
    <row r="33" spans="1:5">
      <c r="A33" s="7"/>
      <c r="C33" s="9"/>
      <c r="D33" s="9"/>
      <c r="E33" s="9"/>
    </row>
    <row r="34" spans="1:5">
      <c r="A34" s="10"/>
      <c r="C34" s="12"/>
      <c r="D34" s="12"/>
      <c r="E34" s="12"/>
    </row>
  </sheetData>
  <mergeCells count="7">
    <mergeCell ref="A5:A6"/>
    <mergeCell ref="B5:C5"/>
    <mergeCell ref="E5:E6"/>
    <mergeCell ref="A1:E1"/>
    <mergeCell ref="A3:E3"/>
    <mergeCell ref="A4:E4"/>
    <mergeCell ref="D5:D6"/>
  </mergeCells>
  <phoneticPr fontId="0" type="noConversion"/>
  <conditionalFormatting sqref="A4">
    <cfRule type="cellIs" dxfId="4"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A7:C7 D7:E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dimension ref="A1:F16"/>
  <sheetViews>
    <sheetView showGridLines="0" workbookViewId="0">
      <selection activeCell="C16" sqref="C16"/>
    </sheetView>
  </sheetViews>
  <sheetFormatPr baseColWidth="10" defaultColWidth="11.44140625" defaultRowHeight="13.8"/>
  <cols>
    <col min="1" max="1" width="40.6640625" style="1" customWidth="1"/>
    <col min="2" max="2" width="16.6640625" style="1" customWidth="1"/>
    <col min="3" max="3" width="15.6640625" style="1" customWidth="1"/>
    <col min="4" max="4" width="16.33203125" style="1" customWidth="1"/>
    <col min="5" max="5" width="16.5546875" style="1" customWidth="1"/>
    <col min="6" max="6" width="45.6640625" style="1" customWidth="1"/>
    <col min="7" max="16384" width="11.44140625" style="1"/>
  </cols>
  <sheetData>
    <row r="1" spans="1:6" ht="35.1" customHeight="1">
      <c r="A1" s="539" t="s">
        <v>79</v>
      </c>
      <c r="B1" s="540"/>
      <c r="C1" s="540"/>
      <c r="D1" s="540"/>
      <c r="E1" s="540"/>
      <c r="F1" s="541"/>
    </row>
    <row r="2" spans="1:6" ht="6.75" customHeight="1"/>
    <row r="3" spans="1:6" ht="20.100000000000001" customHeight="1">
      <c r="A3" s="542" t="str">
        <f>+'ADS-1'!$A$3:$E$3</f>
        <v>UNIDAD RESPONSABLE DEL GASTO: 35 C0 01 Secretaría de Desarrollo Rural y Equidad para las Comunidades</v>
      </c>
      <c r="B3" s="543"/>
      <c r="C3" s="543"/>
      <c r="D3" s="543"/>
      <c r="E3" s="543"/>
      <c r="F3" s="544"/>
    </row>
    <row r="4" spans="1:6" ht="20.100000000000001" customHeight="1">
      <c r="A4" s="542" t="str">
        <f>+'ADS-1'!$A$4:$E$4</f>
        <v>PERÍODO: Enero - Diciembre 2017</v>
      </c>
      <c r="B4" s="543"/>
      <c r="C4" s="543"/>
      <c r="D4" s="543"/>
      <c r="E4" s="543"/>
      <c r="F4" s="544"/>
    </row>
    <row r="5" spans="1:6" ht="25.2" customHeight="1">
      <c r="A5" s="537" t="s">
        <v>31</v>
      </c>
      <c r="B5" s="563" t="s">
        <v>120</v>
      </c>
      <c r="C5" s="564"/>
      <c r="D5" s="564"/>
      <c r="E5" s="642"/>
      <c r="F5" s="537" t="s">
        <v>26</v>
      </c>
    </row>
    <row r="6" spans="1:6" ht="31.5" customHeight="1">
      <c r="A6" s="538"/>
      <c r="B6" s="120" t="s">
        <v>34</v>
      </c>
      <c r="C6" s="120" t="s">
        <v>33</v>
      </c>
      <c r="D6" s="120" t="s">
        <v>30</v>
      </c>
      <c r="E6" s="120" t="s">
        <v>32</v>
      </c>
      <c r="F6" s="538"/>
    </row>
    <row r="7" spans="1:6" ht="18" customHeight="1">
      <c r="A7" s="753" t="s">
        <v>935</v>
      </c>
      <c r="B7" s="757">
        <v>14675000</v>
      </c>
      <c r="C7" s="757">
        <v>14675000</v>
      </c>
      <c r="D7" s="757">
        <v>110041.85</v>
      </c>
      <c r="E7" s="757">
        <v>110041.85</v>
      </c>
      <c r="F7" s="753" t="s">
        <v>936</v>
      </c>
    </row>
    <row r="8" spans="1:6" ht="18" customHeight="1">
      <c r="A8" s="754"/>
      <c r="B8" s="758"/>
      <c r="C8" s="758"/>
      <c r="D8" s="758"/>
      <c r="E8" s="758"/>
      <c r="F8" s="754"/>
    </row>
    <row r="9" spans="1:6" ht="18" customHeight="1">
      <c r="A9" s="754"/>
      <c r="B9" s="758"/>
      <c r="C9" s="758"/>
      <c r="D9" s="758"/>
      <c r="E9" s="758"/>
      <c r="F9" s="754"/>
    </row>
    <row r="10" spans="1:6" ht="33" customHeight="1">
      <c r="A10" s="755"/>
      <c r="B10" s="759"/>
      <c r="C10" s="759"/>
      <c r="D10" s="759"/>
      <c r="E10" s="759"/>
      <c r="F10" s="755"/>
    </row>
    <row r="11" spans="1:6" ht="18" customHeight="1">
      <c r="A11" s="63"/>
      <c r="B11" s="63"/>
      <c r="C11" s="63"/>
      <c r="D11" s="63"/>
      <c r="E11" s="63"/>
      <c r="F11" s="60"/>
    </row>
    <row r="12" spans="1:6" ht="18" customHeight="1">
      <c r="A12" s="55"/>
      <c r="B12" s="55"/>
      <c r="C12" s="55"/>
      <c r="D12" s="55"/>
      <c r="E12" s="55"/>
      <c r="F12" s="57"/>
    </row>
    <row r="13" spans="1:6" ht="18" customHeight="1">
      <c r="A13" s="61" t="s">
        <v>78</v>
      </c>
      <c r="B13" s="463">
        <f>+B7</f>
        <v>14675000</v>
      </c>
      <c r="C13" s="463">
        <f t="shared" ref="C13:E13" si="0">+C7</f>
        <v>14675000</v>
      </c>
      <c r="D13" s="463">
        <f t="shared" si="0"/>
        <v>110041.85</v>
      </c>
      <c r="E13" s="463">
        <f t="shared" si="0"/>
        <v>110041.85</v>
      </c>
      <c r="F13" s="57"/>
    </row>
    <row r="14" spans="1:6" ht="24" customHeight="1">
      <c r="A14" s="756" t="s">
        <v>937</v>
      </c>
      <c r="B14" s="756"/>
      <c r="C14" s="756"/>
      <c r="D14" s="756"/>
      <c r="E14" s="756"/>
      <c r="F14" s="756"/>
    </row>
    <row r="15" spans="1:6">
      <c r="A15" s="7"/>
      <c r="D15" s="9"/>
      <c r="F15" s="9"/>
    </row>
    <row r="16" spans="1:6">
      <c r="A16" s="10"/>
      <c r="D16" s="12"/>
      <c r="F16" s="12"/>
    </row>
  </sheetData>
  <mergeCells count="13">
    <mergeCell ref="F7:F10"/>
    <mergeCell ref="A14:F14"/>
    <mergeCell ref="A7:A10"/>
    <mergeCell ref="B7:B10"/>
    <mergeCell ref="C7:C10"/>
    <mergeCell ref="D7:D10"/>
    <mergeCell ref="E7:E10"/>
    <mergeCell ref="A5:A6"/>
    <mergeCell ref="F5:F6"/>
    <mergeCell ref="A1:F1"/>
    <mergeCell ref="A3:F3"/>
    <mergeCell ref="A4:F4"/>
    <mergeCell ref="B5:E5"/>
  </mergeCells>
  <phoneticPr fontId="0" type="noConversion"/>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15.xml><?xml version="1.0" encoding="utf-8"?>
<worksheet xmlns="http://schemas.openxmlformats.org/spreadsheetml/2006/main" xmlns:r="http://schemas.openxmlformats.org/officeDocument/2006/relationships">
  <dimension ref="A1:G18"/>
  <sheetViews>
    <sheetView showGridLines="0" topLeftCell="A12" zoomScale="80" zoomScaleNormal="80" zoomScaleSheetLayoutView="50" workbookViewId="0">
      <selection activeCell="G16" sqref="G16"/>
    </sheetView>
  </sheetViews>
  <sheetFormatPr baseColWidth="10" defaultColWidth="9.33203125" defaultRowHeight="13.8"/>
  <cols>
    <col min="1" max="1" width="30.6640625" style="1" customWidth="1"/>
    <col min="2" max="2" width="17.6640625" style="1" customWidth="1"/>
    <col min="3" max="3" width="25.6640625" style="1" customWidth="1"/>
    <col min="4" max="4" width="50.5546875" style="1" customWidth="1"/>
    <col min="5" max="5" width="13.33203125" style="1" customWidth="1"/>
    <col min="6" max="6" width="11" style="1" customWidth="1"/>
    <col min="7" max="7" width="20.6640625" style="1" customWidth="1"/>
    <col min="8" max="8" width="10" style="1" bestFit="1" customWidth="1"/>
    <col min="9" max="16384" width="9.33203125" style="1"/>
  </cols>
  <sheetData>
    <row r="1" spans="1:7" ht="35.1" customHeight="1">
      <c r="A1" s="539" t="s">
        <v>81</v>
      </c>
      <c r="B1" s="540"/>
      <c r="C1" s="540"/>
      <c r="D1" s="540"/>
      <c r="E1" s="540"/>
      <c r="F1" s="540"/>
      <c r="G1" s="541"/>
    </row>
    <row r="2" spans="1:7" s="14" customFormat="1" ht="8.25" customHeight="1">
      <c r="A2" s="13"/>
      <c r="B2" s="13"/>
      <c r="C2" s="13"/>
      <c r="D2" s="13"/>
      <c r="E2" s="13"/>
      <c r="F2" s="13"/>
      <c r="G2" s="13"/>
    </row>
    <row r="3" spans="1:7" s="14" customFormat="1" ht="19.5" customHeight="1">
      <c r="A3" s="542" t="str">
        <f>+'ADS-2'!A3:F3</f>
        <v>UNIDAD RESPONSABLE DEL GASTO: 35 C0 01 Secretaría de Desarrollo Rural y Equidad para las Comunidades</v>
      </c>
      <c r="B3" s="543"/>
      <c r="C3" s="543"/>
      <c r="D3" s="543"/>
      <c r="E3" s="543"/>
      <c r="F3" s="543"/>
      <c r="G3" s="544"/>
    </row>
    <row r="4" spans="1:7" s="14" customFormat="1" ht="19.5" customHeight="1">
      <c r="A4" s="542" t="str">
        <f>+'ADS-2'!A4:F4</f>
        <v>PERÍODO: Enero - Diciembre 2017</v>
      </c>
      <c r="B4" s="543"/>
      <c r="C4" s="543"/>
      <c r="D4" s="543"/>
      <c r="E4" s="543"/>
      <c r="F4" s="543"/>
      <c r="G4" s="544"/>
    </row>
    <row r="5" spans="1:7" ht="25.2" customHeight="1">
      <c r="A5" s="537" t="s">
        <v>130</v>
      </c>
      <c r="B5" s="537" t="s">
        <v>36</v>
      </c>
      <c r="C5" s="537" t="s">
        <v>19</v>
      </c>
      <c r="D5" s="537" t="s">
        <v>20</v>
      </c>
      <c r="E5" s="563" t="s">
        <v>24</v>
      </c>
      <c r="F5" s="642"/>
      <c r="G5" s="537" t="s">
        <v>140</v>
      </c>
    </row>
    <row r="6" spans="1:7" s="15" customFormat="1" ht="25.2" customHeight="1">
      <c r="A6" s="538"/>
      <c r="B6" s="538"/>
      <c r="C6" s="538"/>
      <c r="D6" s="538"/>
      <c r="E6" s="120" t="s">
        <v>101</v>
      </c>
      <c r="F6" s="120" t="s">
        <v>25</v>
      </c>
      <c r="G6" s="538"/>
    </row>
    <row r="7" spans="1:7" ht="174" customHeight="1">
      <c r="A7" s="445" t="s">
        <v>875</v>
      </c>
      <c r="B7" s="445" t="s">
        <v>819</v>
      </c>
      <c r="C7" s="445" t="s">
        <v>876</v>
      </c>
      <c r="D7" s="446" t="s">
        <v>877</v>
      </c>
      <c r="E7" s="445" t="s">
        <v>214</v>
      </c>
      <c r="F7" s="183">
        <f>1361+487+387+584</f>
        <v>2819</v>
      </c>
      <c r="G7" s="397">
        <v>38745534</v>
      </c>
    </row>
    <row r="8" spans="1:7" ht="200.25" customHeight="1">
      <c r="A8" s="446" t="s">
        <v>868</v>
      </c>
      <c r="B8" s="446" t="s">
        <v>819</v>
      </c>
      <c r="C8" s="446" t="s">
        <v>878</v>
      </c>
      <c r="D8" s="446" t="s">
        <v>879</v>
      </c>
      <c r="E8" s="183" t="s">
        <v>214</v>
      </c>
      <c r="F8" s="183">
        <f>3300+3000+3414+8500+516</f>
        <v>18730</v>
      </c>
      <c r="G8" s="397">
        <v>23990875</v>
      </c>
    </row>
    <row r="9" spans="1:7" ht="68.25" customHeight="1">
      <c r="A9" s="446" t="s">
        <v>880</v>
      </c>
      <c r="B9" s="446" t="s">
        <v>819</v>
      </c>
      <c r="C9" s="446" t="s">
        <v>881</v>
      </c>
      <c r="D9" s="446" t="s">
        <v>882</v>
      </c>
      <c r="E9" s="396" t="s">
        <v>883</v>
      </c>
      <c r="F9" s="183">
        <f>640+392+92</f>
        <v>1124</v>
      </c>
      <c r="G9" s="397">
        <v>11548159</v>
      </c>
    </row>
    <row r="10" spans="1:7" ht="60">
      <c r="A10" s="446" t="s">
        <v>884</v>
      </c>
      <c r="B10" s="446" t="s">
        <v>819</v>
      </c>
      <c r="C10" s="446" t="s">
        <v>885</v>
      </c>
      <c r="D10" s="446" t="s">
        <v>886</v>
      </c>
      <c r="E10" s="183" t="s">
        <v>214</v>
      </c>
      <c r="F10" s="183">
        <v>134</v>
      </c>
      <c r="G10" s="397">
        <v>4455016</v>
      </c>
    </row>
    <row r="11" spans="1:7" ht="77.25" customHeight="1">
      <c r="A11" s="446" t="s">
        <v>887</v>
      </c>
      <c r="B11" s="446" t="s">
        <v>819</v>
      </c>
      <c r="C11" s="446" t="s">
        <v>888</v>
      </c>
      <c r="D11" s="446" t="s">
        <v>889</v>
      </c>
      <c r="E11" s="183" t="s">
        <v>214</v>
      </c>
      <c r="F11" s="183">
        <v>116</v>
      </c>
      <c r="G11" s="397">
        <v>2351231</v>
      </c>
    </row>
    <row r="12" spans="1:7" ht="87" customHeight="1">
      <c r="A12" s="446" t="s">
        <v>823</v>
      </c>
      <c r="B12" s="446" t="s">
        <v>890</v>
      </c>
      <c r="C12" s="446" t="s">
        <v>820</v>
      </c>
      <c r="D12" s="446" t="s">
        <v>891</v>
      </c>
      <c r="E12" s="183" t="s">
        <v>225</v>
      </c>
      <c r="F12" s="183">
        <f>5069+819+2+84+28+4+174+2+452+549+45+45</f>
        <v>7273</v>
      </c>
      <c r="G12" s="397">
        <v>72959356.129999995</v>
      </c>
    </row>
    <row r="13" spans="1:7" ht="252" customHeight="1">
      <c r="A13" s="446" t="s">
        <v>892</v>
      </c>
      <c r="B13" s="446" t="s">
        <v>869</v>
      </c>
      <c r="C13" s="446" t="s">
        <v>893</v>
      </c>
      <c r="D13" s="446" t="s">
        <v>894</v>
      </c>
      <c r="E13" s="183" t="s">
        <v>225</v>
      </c>
      <c r="F13" s="183">
        <f>14+74+307</f>
        <v>395</v>
      </c>
      <c r="G13" s="397">
        <v>27075196</v>
      </c>
    </row>
    <row r="14" spans="1:7" ht="76.5" customHeight="1">
      <c r="A14" s="445" t="s">
        <v>818</v>
      </c>
      <c r="B14" s="49" t="s">
        <v>819</v>
      </c>
      <c r="C14" s="447" t="s">
        <v>820</v>
      </c>
      <c r="D14" s="448" t="s">
        <v>821</v>
      </c>
      <c r="E14" s="396" t="s">
        <v>822</v>
      </c>
      <c r="F14" s="183">
        <f>646+190+14</f>
        <v>850</v>
      </c>
      <c r="G14" s="397">
        <v>27075196</v>
      </c>
    </row>
    <row r="15" spans="1:7" ht="112.5" customHeight="1">
      <c r="A15" s="446" t="s">
        <v>895</v>
      </c>
      <c r="B15" s="446" t="s">
        <v>819</v>
      </c>
      <c r="C15" s="446" t="s">
        <v>896</v>
      </c>
      <c r="D15" s="446" t="s">
        <v>897</v>
      </c>
      <c r="E15" s="396" t="s">
        <v>898</v>
      </c>
      <c r="F15" s="183">
        <v>155</v>
      </c>
      <c r="G15" s="456">
        <v>2671854</v>
      </c>
    </row>
    <row r="16" spans="1:7">
      <c r="A16" s="38" t="s">
        <v>78</v>
      </c>
      <c r="B16" s="49"/>
      <c r="C16" s="49"/>
      <c r="D16" s="49"/>
      <c r="E16" s="49"/>
      <c r="F16" s="49"/>
      <c r="G16" s="449">
        <f>SUM(G7:G15)</f>
        <v>210872417.13</v>
      </c>
    </row>
    <row r="17" spans="1:7">
      <c r="A17" s="56"/>
      <c r="B17" s="56"/>
      <c r="C17" s="56"/>
      <c r="D17" s="56"/>
      <c r="E17" s="56"/>
      <c r="F17" s="56"/>
      <c r="G17" s="56"/>
    </row>
    <row r="18" spans="1:7">
      <c r="A18" s="21" t="s">
        <v>178</v>
      </c>
      <c r="B18" s="21"/>
    </row>
  </sheetData>
  <mergeCells count="9">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legacyDrawingHF r:id="rId2"/>
</worksheet>
</file>

<file path=xl/worksheets/sheet16.xml><?xml version="1.0" encoding="utf-8"?>
<worksheet xmlns="http://schemas.openxmlformats.org/spreadsheetml/2006/main" xmlns:r="http://schemas.openxmlformats.org/officeDocument/2006/relationships">
  <dimension ref="A1:C29"/>
  <sheetViews>
    <sheetView showGridLines="0" topLeftCell="A4" workbookViewId="0">
      <selection sqref="A1:C29"/>
    </sheetView>
  </sheetViews>
  <sheetFormatPr baseColWidth="10" defaultColWidth="11.44140625" defaultRowHeight="13.8"/>
  <cols>
    <col min="1" max="1" width="42.33203125" style="27" customWidth="1"/>
    <col min="2" max="3" width="50.6640625" style="27" customWidth="1"/>
    <col min="4" max="16384" width="11.44140625" style="27"/>
  </cols>
  <sheetData>
    <row r="1" spans="1:3" ht="35.1" customHeight="1">
      <c r="A1" s="760" t="s">
        <v>83</v>
      </c>
      <c r="B1" s="761"/>
      <c r="C1" s="762"/>
    </row>
    <row r="2" spans="1:3" ht="6.75" customHeight="1">
      <c r="A2" s="304"/>
      <c r="B2" s="304"/>
      <c r="C2" s="304"/>
    </row>
    <row r="3" spans="1:3" s="28" customFormat="1" ht="15" customHeight="1">
      <c r="A3" s="769" t="s">
        <v>201</v>
      </c>
      <c r="B3" s="770"/>
      <c r="C3" s="771"/>
    </row>
    <row r="4" spans="1:3" s="28" customFormat="1" ht="6.75" customHeight="1">
      <c r="A4" s="457"/>
      <c r="B4" s="457"/>
      <c r="C4" s="457"/>
    </row>
    <row r="5" spans="1:3" s="28" customFormat="1" ht="15" customHeight="1">
      <c r="A5" s="769" t="s">
        <v>938</v>
      </c>
      <c r="B5" s="770"/>
      <c r="C5" s="771"/>
    </row>
    <row r="6" spans="1:3" s="28" customFormat="1" ht="6.75" customHeight="1">
      <c r="A6" s="457"/>
      <c r="B6" s="457"/>
      <c r="C6" s="457"/>
    </row>
    <row r="7" spans="1:3" s="28" customFormat="1" ht="15" customHeight="1">
      <c r="A7" s="763" t="s">
        <v>54</v>
      </c>
      <c r="B7" s="764"/>
      <c r="C7" s="765"/>
    </row>
    <row r="8" spans="1:3" s="28" customFormat="1" ht="6.75" customHeight="1">
      <c r="A8" s="772"/>
      <c r="B8" s="772"/>
      <c r="C8" s="772"/>
    </row>
    <row r="9" spans="1:3" s="28" customFormat="1" ht="15" customHeight="1">
      <c r="A9" s="458" t="s">
        <v>55</v>
      </c>
      <c r="B9" s="766" t="s">
        <v>923</v>
      </c>
      <c r="C9" s="767"/>
    </row>
    <row r="10" spans="1:3" s="28" customFormat="1" ht="15" customHeight="1">
      <c r="A10" s="458" t="s">
        <v>56</v>
      </c>
      <c r="B10" s="768">
        <v>35195</v>
      </c>
      <c r="C10" s="767"/>
    </row>
    <row r="11" spans="1:3" s="28" customFormat="1" ht="15" customHeight="1">
      <c r="A11" s="458" t="s">
        <v>57</v>
      </c>
      <c r="B11" s="766" t="s">
        <v>924</v>
      </c>
      <c r="C11" s="767"/>
    </row>
    <row r="12" spans="1:3" s="28" customFormat="1" ht="15" customHeight="1">
      <c r="A12" s="458" t="s">
        <v>58</v>
      </c>
      <c r="B12" s="773" t="s">
        <v>925</v>
      </c>
      <c r="C12" s="774"/>
    </row>
    <row r="13" spans="1:3" s="28" customFormat="1" ht="15" customHeight="1">
      <c r="A13" s="459" t="s">
        <v>59</v>
      </c>
      <c r="B13" s="773" t="s">
        <v>926</v>
      </c>
      <c r="C13" s="774"/>
    </row>
    <row r="14" spans="1:3" s="28" customFormat="1" ht="33.6" customHeight="1">
      <c r="A14" s="459" t="s">
        <v>60</v>
      </c>
      <c r="B14" s="773" t="s">
        <v>927</v>
      </c>
      <c r="C14" s="775"/>
    </row>
    <row r="15" spans="1:3" s="28" customFormat="1" ht="33.6" customHeight="1">
      <c r="A15" s="459" t="s">
        <v>61</v>
      </c>
      <c r="B15" s="773" t="s">
        <v>928</v>
      </c>
      <c r="C15" s="774"/>
    </row>
    <row r="16" spans="1:3" s="28" customFormat="1" ht="33.6" customHeight="1">
      <c r="A16" s="459" t="s">
        <v>62</v>
      </c>
      <c r="B16" s="773" t="s">
        <v>929</v>
      </c>
      <c r="C16" s="775"/>
    </row>
    <row r="17" spans="1:3" s="28" customFormat="1" ht="6.75" customHeight="1">
      <c r="A17" s="457"/>
      <c r="B17" s="457"/>
      <c r="C17" s="457"/>
    </row>
    <row r="18" spans="1:3" s="28" customFormat="1" ht="15" customHeight="1">
      <c r="A18" s="763" t="s">
        <v>930</v>
      </c>
      <c r="B18" s="764"/>
      <c r="C18" s="765"/>
    </row>
    <row r="19" spans="1:3" s="28" customFormat="1" ht="28.95" customHeight="1">
      <c r="A19" s="460" t="s">
        <v>63</v>
      </c>
      <c r="B19" s="460" t="s">
        <v>64</v>
      </c>
      <c r="C19" s="461" t="s">
        <v>65</v>
      </c>
    </row>
    <row r="20" spans="1:3" s="28" customFormat="1" ht="15" customHeight="1">
      <c r="A20" s="29">
        <v>12203939.720000001</v>
      </c>
      <c r="B20" s="29">
        <v>29222572.739999998</v>
      </c>
      <c r="C20" s="30">
        <v>17018633.02</v>
      </c>
    </row>
    <row r="21" spans="1:3" s="28" customFormat="1" ht="6.75" customHeight="1">
      <c r="A21" s="457"/>
      <c r="B21" s="457"/>
      <c r="C21" s="457"/>
    </row>
    <row r="22" spans="1:3" s="28" customFormat="1" ht="15" customHeight="1">
      <c r="A22" s="763" t="s">
        <v>66</v>
      </c>
      <c r="B22" s="764"/>
      <c r="C22" s="765"/>
    </row>
    <row r="23" spans="1:3" s="28" customFormat="1" ht="15" customHeight="1">
      <c r="A23" s="460" t="s">
        <v>67</v>
      </c>
      <c r="B23" s="460" t="s">
        <v>68</v>
      </c>
      <c r="C23" s="461" t="s">
        <v>69</v>
      </c>
    </row>
    <row r="24" spans="1:3" s="28" customFormat="1" ht="15" customHeight="1">
      <c r="A24" s="29">
        <v>29222572.739999998</v>
      </c>
      <c r="B24" s="29" t="s">
        <v>931</v>
      </c>
      <c r="C24" s="30">
        <v>29222572.739999998</v>
      </c>
    </row>
    <row r="25" spans="1:3" s="28" customFormat="1" ht="6.75" customHeight="1">
      <c r="A25" s="457"/>
      <c r="B25" s="457"/>
      <c r="C25" s="457"/>
    </row>
    <row r="26" spans="1:3" s="28" customFormat="1" ht="15" customHeight="1">
      <c r="A26" s="763" t="s">
        <v>70</v>
      </c>
      <c r="B26" s="764"/>
      <c r="C26" s="765"/>
    </row>
    <row r="27" spans="1:3" s="28" customFormat="1" ht="15" customHeight="1">
      <c r="A27" s="460" t="s">
        <v>71</v>
      </c>
      <c r="B27" s="460" t="s">
        <v>72</v>
      </c>
      <c r="C27" s="461" t="s">
        <v>73</v>
      </c>
    </row>
    <row r="28" spans="1:3" s="28" customFormat="1" ht="34.950000000000003" customHeight="1">
      <c r="A28" s="31" t="s">
        <v>932</v>
      </c>
      <c r="B28" s="460" t="s">
        <v>933</v>
      </c>
      <c r="C28" s="30">
        <v>1775299.97</v>
      </c>
    </row>
    <row r="29" spans="1:3">
      <c r="A29" s="462" t="s">
        <v>934</v>
      </c>
      <c r="B29" s="457"/>
      <c r="C29" s="457"/>
    </row>
  </sheetData>
  <mergeCells count="16">
    <mergeCell ref="A18:C18"/>
    <mergeCell ref="A22:C22"/>
    <mergeCell ref="A26:C26"/>
    <mergeCell ref="B11:C11"/>
    <mergeCell ref="B12:C12"/>
    <mergeCell ref="B13:C13"/>
    <mergeCell ref="B14:C14"/>
    <mergeCell ref="B15:C15"/>
    <mergeCell ref="B16:C16"/>
    <mergeCell ref="A1:C1"/>
    <mergeCell ref="A7:C7"/>
    <mergeCell ref="B9:C9"/>
    <mergeCell ref="B10:C10"/>
    <mergeCell ref="A3:C3"/>
    <mergeCell ref="A5:C5"/>
    <mergeCell ref="A8:C8"/>
  </mergeCells>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17.xml><?xml version="1.0" encoding="utf-8"?>
<worksheet xmlns="http://schemas.openxmlformats.org/spreadsheetml/2006/main" xmlns:r="http://schemas.openxmlformats.org/officeDocument/2006/relationships">
  <dimension ref="A1:D27"/>
  <sheetViews>
    <sheetView showGridLines="0" zoomScaleSheetLayoutView="70" workbookViewId="0">
      <selection activeCell="A5" sqref="A5:A6"/>
    </sheetView>
  </sheetViews>
  <sheetFormatPr baseColWidth="10" defaultColWidth="12.5546875" defaultRowHeight="13.8"/>
  <cols>
    <col min="1" max="1" width="60.33203125" style="22" customWidth="1"/>
    <col min="2" max="3" width="16.33203125" style="23" customWidth="1"/>
    <col min="4" max="4" width="66.33203125" style="23" customWidth="1"/>
    <col min="5" max="16384" width="12.5546875" style="23"/>
  </cols>
  <sheetData>
    <row r="1" spans="1:4" ht="35.1" customHeight="1">
      <c r="A1" s="539" t="s">
        <v>165</v>
      </c>
      <c r="B1" s="540"/>
      <c r="C1" s="540"/>
      <c r="D1" s="541"/>
    </row>
    <row r="2" spans="1:4" ht="7.5" customHeight="1">
      <c r="A2" s="24"/>
      <c r="B2" s="25"/>
      <c r="C2" s="25"/>
      <c r="D2" s="25"/>
    </row>
    <row r="3" spans="1:4" ht="20.100000000000001" customHeight="1">
      <c r="A3" s="542" t="str">
        <f>+FIC!A3</f>
        <v>UNIDAD RESPONSABLE DEL GASTO: 35 C0 01 Secretaría de Desarrollo Rural y Equidad para las Comunidades</v>
      </c>
      <c r="B3" s="543"/>
      <c r="C3" s="543"/>
      <c r="D3" s="544"/>
    </row>
    <row r="4" spans="1:4" ht="20.100000000000001" customHeight="1">
      <c r="A4" s="542" t="str">
        <f>+FIC!A5</f>
        <v>PERÍODO: Enero - Septiembre 2017</v>
      </c>
      <c r="B4" s="543"/>
      <c r="C4" s="543"/>
      <c r="D4" s="544"/>
    </row>
    <row r="5" spans="1:4" ht="25.95" customHeight="1">
      <c r="A5" s="776" t="s">
        <v>126</v>
      </c>
      <c r="B5" s="563" t="s">
        <v>121</v>
      </c>
      <c r="C5" s="778"/>
      <c r="D5" s="779" t="s">
        <v>16</v>
      </c>
    </row>
    <row r="6" spans="1:4" s="26" customFormat="1" ht="25.95" customHeight="1">
      <c r="A6" s="777"/>
      <c r="B6" s="121" t="s">
        <v>99</v>
      </c>
      <c r="C6" s="122" t="s">
        <v>21</v>
      </c>
      <c r="D6" s="780"/>
    </row>
    <row r="7" spans="1:4" ht="20.25" customHeight="1">
      <c r="A7" s="39" t="s">
        <v>0</v>
      </c>
      <c r="B7" s="39" t="s">
        <v>1</v>
      </c>
      <c r="C7" s="39" t="s">
        <v>2</v>
      </c>
      <c r="D7" s="39" t="s">
        <v>6</v>
      </c>
    </row>
    <row r="8" spans="1:4" ht="20.25" customHeight="1">
      <c r="A8" s="104"/>
      <c r="B8" s="105"/>
      <c r="C8" s="105"/>
      <c r="D8" s="105"/>
    </row>
    <row r="9" spans="1:4" ht="20.25" customHeight="1">
      <c r="A9" s="104"/>
      <c r="B9" s="105"/>
      <c r="C9" s="105"/>
      <c r="D9" s="105"/>
    </row>
    <row r="10" spans="1:4" ht="20.25" customHeight="1">
      <c r="A10" s="104"/>
      <c r="B10" s="105"/>
      <c r="C10" s="105"/>
      <c r="D10" s="105"/>
    </row>
    <row r="11" spans="1:4" ht="20.25" customHeight="1">
      <c r="A11" s="104"/>
      <c r="B11" s="105"/>
      <c r="C11" s="105"/>
      <c r="D11" s="105"/>
    </row>
    <row r="12" spans="1:4" ht="20.25" customHeight="1">
      <c r="A12" s="104"/>
      <c r="B12" s="105"/>
      <c r="C12" s="105"/>
      <c r="D12" s="105"/>
    </row>
    <row r="13" spans="1:4" ht="20.25" customHeight="1">
      <c r="A13" s="104"/>
      <c r="B13" s="105"/>
      <c r="C13" s="105"/>
      <c r="D13" s="105"/>
    </row>
    <row r="14" spans="1:4" ht="20.25" customHeight="1">
      <c r="A14" s="104"/>
      <c r="B14" s="105"/>
      <c r="C14" s="105"/>
      <c r="D14" s="105"/>
    </row>
    <row r="15" spans="1:4" ht="20.25" customHeight="1">
      <c r="A15" s="104"/>
      <c r="B15" s="105"/>
      <c r="C15" s="105"/>
      <c r="D15" s="105"/>
    </row>
    <row r="16" spans="1:4" ht="20.25" customHeight="1">
      <c r="A16" s="104"/>
      <c r="B16" s="105"/>
      <c r="C16" s="105"/>
      <c r="D16" s="105"/>
    </row>
    <row r="17" spans="1:4" ht="20.25" customHeight="1">
      <c r="A17" s="104"/>
      <c r="B17" s="105"/>
      <c r="C17" s="105"/>
      <c r="D17" s="105"/>
    </row>
    <row r="18" spans="1:4" ht="20.25" customHeight="1">
      <c r="A18" s="104"/>
      <c r="B18" s="105"/>
      <c r="C18" s="105"/>
      <c r="D18" s="105"/>
    </row>
    <row r="19" spans="1:4" ht="20.25" customHeight="1">
      <c r="A19" s="104"/>
      <c r="B19" s="105"/>
      <c r="C19" s="105"/>
      <c r="D19" s="105"/>
    </row>
    <row r="20" spans="1:4" ht="20.25" customHeight="1">
      <c r="A20" s="104"/>
      <c r="B20" s="105"/>
      <c r="C20" s="105"/>
      <c r="D20" s="105"/>
    </row>
    <row r="21" spans="1:4" ht="20.25" customHeight="1">
      <c r="A21" s="104"/>
      <c r="B21" s="105"/>
      <c r="C21" s="105"/>
      <c r="D21" s="105"/>
    </row>
    <row r="22" spans="1:4" ht="20.25" customHeight="1">
      <c r="A22" s="104"/>
      <c r="B22" s="105"/>
      <c r="C22" s="105"/>
      <c r="D22" s="105"/>
    </row>
    <row r="23" spans="1:4" ht="20.25" customHeight="1">
      <c r="A23" s="106" t="s">
        <v>129</v>
      </c>
      <c r="B23" s="105"/>
      <c r="C23" s="105"/>
      <c r="D23" s="105"/>
    </row>
    <row r="24" spans="1:4" ht="20.25" customHeight="1">
      <c r="A24" s="104"/>
      <c r="B24" s="105"/>
      <c r="C24" s="105"/>
      <c r="D24" s="105"/>
    </row>
    <row r="25" spans="1:4">
      <c r="A25" s="21" t="s">
        <v>166</v>
      </c>
    </row>
    <row r="26" spans="1:4">
      <c r="A26" s="7"/>
      <c r="C26" s="9"/>
    </row>
    <row r="27" spans="1:4">
      <c r="A27" s="10"/>
      <c r="C27" s="12"/>
    </row>
  </sheetData>
  <mergeCells count="6">
    <mergeCell ref="A5:A6"/>
    <mergeCell ref="B5:C5"/>
    <mergeCell ref="D5:D6"/>
    <mergeCell ref="A1:D1"/>
    <mergeCell ref="A3:D3"/>
    <mergeCell ref="A4:D4"/>
  </mergeCells>
  <conditionalFormatting sqref="A3">
    <cfRule type="cellIs" dxfId="3" priority="2" stopIfTrue="1" operator="equal">
      <formula>"VAYA A LA HOJA INICIO Y SELECIONE LA UNIDAD RESPONSABLE CORRESPONDIENTE A ESTE INFORME"</formula>
    </cfRule>
  </conditionalFormatting>
  <conditionalFormatting sqref="A4">
    <cfRule type="cellIs" dxfId="2" priority="1" stopIfTrue="1" operator="equal">
      <formula>"VAYA A LA HOJA INICIO Y SELECIONE EL PERIODO CORRESPONDIENTE A ESTE INFORME"</formula>
    </cfRule>
  </conditionalFormatting>
  <dataValidations count="1">
    <dataValidation allowBlank="1" sqref="A3"/>
  </dataValidations>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B7 C7:D7" numberStoredAsText="1"/>
  </ignoredErrors>
  <drawing r:id="rId2"/>
  <legacyDrawingHF r:id="rId3"/>
</worksheet>
</file>

<file path=xl/worksheets/sheet18.xml><?xml version="1.0" encoding="utf-8"?>
<worksheet xmlns="http://schemas.openxmlformats.org/spreadsheetml/2006/main" xmlns:r="http://schemas.openxmlformats.org/officeDocument/2006/relationships">
  <dimension ref="A1:G40"/>
  <sheetViews>
    <sheetView showGridLines="0" zoomScaleSheetLayoutView="70" workbookViewId="0">
      <selection activeCell="A14" sqref="A14"/>
    </sheetView>
  </sheetViews>
  <sheetFormatPr baseColWidth="10" defaultColWidth="9.33203125" defaultRowHeight="13.8"/>
  <cols>
    <col min="1" max="1" width="34.6640625" style="1" customWidth="1"/>
    <col min="2" max="2" width="31.33203125" style="1" customWidth="1"/>
    <col min="3" max="3" width="30" style="1" customWidth="1"/>
    <col min="4" max="4" width="12.5546875" style="1" bestFit="1" customWidth="1"/>
    <col min="5" max="7" width="15.6640625" style="1" customWidth="1"/>
    <col min="8" max="16384" width="9.33203125" style="1"/>
  </cols>
  <sheetData>
    <row r="1" spans="1:7" ht="35.1" customHeight="1">
      <c r="A1" s="539" t="s">
        <v>37</v>
      </c>
      <c r="B1" s="540"/>
      <c r="C1" s="540"/>
      <c r="D1" s="540"/>
      <c r="E1" s="540"/>
      <c r="F1" s="540"/>
      <c r="G1" s="541"/>
    </row>
    <row r="2" spans="1:7" s="14" customFormat="1" ht="8.25" customHeight="1">
      <c r="A2" s="13"/>
      <c r="B2" s="13"/>
      <c r="C2" s="13"/>
      <c r="D2" s="13"/>
      <c r="E2" s="13"/>
      <c r="F2" s="13"/>
      <c r="G2" s="13"/>
    </row>
    <row r="3" spans="1:7" s="14" customFormat="1" ht="19.5" customHeight="1">
      <c r="A3" s="542" t="str">
        <f>+AUR!A3</f>
        <v>UNIDAD RESPONSABLE DEL GASTO: 35 C0 01 Secretaría de Desarrollo Rural y Equidad para las Comunidades</v>
      </c>
      <c r="B3" s="543"/>
      <c r="C3" s="543"/>
      <c r="D3" s="543"/>
      <c r="E3" s="543"/>
      <c r="F3" s="543"/>
      <c r="G3" s="544"/>
    </row>
    <row r="4" spans="1:7" s="14" customFormat="1" ht="19.5" customHeight="1">
      <c r="A4" s="542" t="str">
        <f>+AUR!A4</f>
        <v>PERÍODO: Enero - Septiembre 2017</v>
      </c>
      <c r="B4" s="543"/>
      <c r="C4" s="543"/>
      <c r="D4" s="543"/>
      <c r="E4" s="543"/>
      <c r="F4" s="543"/>
      <c r="G4" s="544"/>
    </row>
    <row r="5" spans="1:7" ht="9" customHeight="1"/>
    <row r="6" spans="1:7" ht="19.95" customHeight="1">
      <c r="A6" s="537" t="s">
        <v>39</v>
      </c>
      <c r="B6" s="537" t="s">
        <v>38</v>
      </c>
      <c r="C6" s="537" t="s">
        <v>16</v>
      </c>
      <c r="D6" s="537" t="s">
        <v>40</v>
      </c>
      <c r="E6" s="563" t="s">
        <v>97</v>
      </c>
      <c r="F6" s="564"/>
      <c r="G6" s="642"/>
    </row>
    <row r="7" spans="1:7" s="15" customFormat="1" ht="36" customHeight="1">
      <c r="A7" s="538"/>
      <c r="B7" s="538"/>
      <c r="C7" s="538"/>
      <c r="D7" s="538"/>
      <c r="E7" s="112" t="s">
        <v>164</v>
      </c>
      <c r="F7" s="112" t="s">
        <v>194</v>
      </c>
      <c r="G7" s="112" t="s">
        <v>41</v>
      </c>
    </row>
    <row r="8" spans="1:7">
      <c r="A8" s="16" t="s">
        <v>0</v>
      </c>
      <c r="B8" s="16" t="s">
        <v>1</v>
      </c>
      <c r="C8" s="16" t="s">
        <v>2</v>
      </c>
      <c r="D8" s="16" t="s">
        <v>6</v>
      </c>
      <c r="E8" s="16" t="s">
        <v>3</v>
      </c>
      <c r="F8" s="16" t="s">
        <v>4</v>
      </c>
      <c r="G8" s="16" t="s">
        <v>5</v>
      </c>
    </row>
    <row r="9" spans="1:7">
      <c r="A9" s="17"/>
      <c r="B9" s="17"/>
      <c r="C9" s="17"/>
      <c r="D9" s="17"/>
      <c r="E9" s="17"/>
      <c r="F9" s="17"/>
      <c r="G9" s="17"/>
    </row>
    <row r="10" spans="1:7">
      <c r="A10" s="17"/>
      <c r="B10" s="17"/>
      <c r="C10" s="17"/>
      <c r="D10" s="17"/>
      <c r="E10" s="17"/>
      <c r="F10" s="17"/>
      <c r="G10" s="17"/>
    </row>
    <row r="11" spans="1:7">
      <c r="A11" s="17"/>
      <c r="B11" s="17"/>
      <c r="C11" s="17"/>
      <c r="D11" s="17"/>
      <c r="E11" s="17"/>
      <c r="F11" s="17"/>
      <c r="G11" s="17"/>
    </row>
    <row r="12" spans="1:7">
      <c r="A12" s="17"/>
      <c r="B12" s="17"/>
      <c r="C12" s="17"/>
      <c r="D12" s="17"/>
      <c r="E12" s="17"/>
      <c r="F12" s="17"/>
      <c r="G12" s="17"/>
    </row>
    <row r="13" spans="1:7">
      <c r="A13" s="17"/>
      <c r="B13" s="17"/>
      <c r="C13" s="17"/>
      <c r="D13" s="17"/>
      <c r="E13" s="17"/>
      <c r="F13" s="17"/>
      <c r="G13" s="17"/>
    </row>
    <row r="14" spans="1:7">
      <c r="A14" s="17"/>
      <c r="B14" s="17"/>
      <c r="C14" s="17"/>
      <c r="D14" s="17"/>
      <c r="E14" s="17"/>
      <c r="F14" s="17"/>
      <c r="G14" s="17"/>
    </row>
    <row r="15" spans="1:7">
      <c r="A15" s="17"/>
      <c r="B15" s="17"/>
      <c r="C15" s="17"/>
      <c r="D15" s="17"/>
      <c r="E15" s="17"/>
      <c r="F15" s="17"/>
      <c r="G15" s="17"/>
    </row>
    <row r="16" spans="1:7">
      <c r="A16" s="17"/>
      <c r="B16" s="17"/>
      <c r="C16" s="17"/>
      <c r="D16" s="17"/>
      <c r="E16" s="17"/>
      <c r="F16" s="17"/>
      <c r="G16" s="17"/>
    </row>
    <row r="17" spans="1:7">
      <c r="A17" s="17"/>
      <c r="B17" s="17"/>
      <c r="C17" s="17"/>
      <c r="D17" s="17"/>
      <c r="E17" s="17"/>
      <c r="F17" s="17"/>
      <c r="G17" s="17"/>
    </row>
    <row r="18" spans="1:7">
      <c r="A18" s="17"/>
      <c r="B18" s="17"/>
      <c r="C18" s="17"/>
      <c r="D18" s="17"/>
      <c r="E18" s="17"/>
      <c r="F18" s="17"/>
      <c r="G18" s="17"/>
    </row>
    <row r="19" spans="1:7">
      <c r="A19" s="17"/>
      <c r="B19" s="17"/>
      <c r="C19" s="17"/>
      <c r="D19" s="17"/>
      <c r="E19" s="17"/>
      <c r="F19" s="17"/>
      <c r="G19" s="17"/>
    </row>
    <row r="20" spans="1:7">
      <c r="A20" s="17"/>
      <c r="B20" s="17"/>
      <c r="C20" s="17"/>
      <c r="D20" s="17"/>
      <c r="E20" s="17"/>
      <c r="F20" s="17"/>
      <c r="G20" s="17"/>
    </row>
    <row r="21" spans="1:7">
      <c r="A21" s="17"/>
      <c r="B21" s="17"/>
      <c r="C21" s="17"/>
      <c r="D21" s="17"/>
      <c r="E21" s="17"/>
      <c r="F21" s="17"/>
      <c r="G21" s="17"/>
    </row>
    <row r="22" spans="1:7">
      <c r="A22" s="17"/>
      <c r="B22" s="17"/>
      <c r="C22" s="17"/>
      <c r="D22" s="17"/>
      <c r="E22" s="17"/>
      <c r="F22" s="17"/>
      <c r="G22" s="17"/>
    </row>
    <row r="23" spans="1:7">
      <c r="A23" s="17"/>
      <c r="B23" s="17"/>
      <c r="C23" s="17"/>
      <c r="D23" s="17"/>
      <c r="E23" s="17"/>
      <c r="F23" s="17"/>
      <c r="G23" s="17"/>
    </row>
    <row r="24" spans="1:7">
      <c r="A24" s="17"/>
      <c r="B24" s="17"/>
      <c r="C24" s="17"/>
      <c r="D24" s="17"/>
      <c r="E24" s="17"/>
      <c r="F24" s="17"/>
      <c r="G24" s="17"/>
    </row>
    <row r="25" spans="1:7">
      <c r="A25" s="17"/>
      <c r="B25" s="17"/>
      <c r="C25" s="17"/>
      <c r="D25" s="17"/>
      <c r="E25" s="17"/>
      <c r="F25" s="17"/>
      <c r="G25" s="17"/>
    </row>
    <row r="26" spans="1:7">
      <c r="A26" s="17"/>
      <c r="B26" s="17"/>
      <c r="C26" s="17"/>
      <c r="D26" s="17"/>
      <c r="E26" s="17"/>
      <c r="F26" s="17"/>
      <c r="G26" s="17"/>
    </row>
    <row r="27" spans="1:7">
      <c r="A27" s="17"/>
      <c r="B27" s="17"/>
      <c r="C27" s="17"/>
      <c r="D27" s="17"/>
      <c r="E27" s="17"/>
      <c r="F27" s="17"/>
      <c r="G27" s="17"/>
    </row>
    <row r="28" spans="1:7">
      <c r="A28" s="17"/>
      <c r="B28" s="17"/>
      <c r="C28" s="17"/>
      <c r="D28" s="17"/>
      <c r="E28" s="17"/>
      <c r="F28" s="17"/>
      <c r="G28" s="17"/>
    </row>
    <row r="29" spans="1:7">
      <c r="A29" s="17"/>
      <c r="B29" s="17"/>
      <c r="C29" s="17"/>
      <c r="D29" s="17"/>
      <c r="E29" s="17"/>
      <c r="F29" s="17"/>
      <c r="G29" s="17"/>
    </row>
    <row r="30" spans="1:7">
      <c r="A30" s="17"/>
      <c r="B30" s="17"/>
      <c r="C30" s="17"/>
      <c r="D30" s="17"/>
      <c r="E30" s="17"/>
      <c r="F30" s="17"/>
      <c r="G30" s="17"/>
    </row>
    <row r="31" spans="1:7">
      <c r="A31" s="17"/>
      <c r="B31" s="17"/>
      <c r="C31" s="17"/>
      <c r="D31" s="17"/>
      <c r="E31" s="17"/>
      <c r="F31" s="17"/>
      <c r="G31" s="17"/>
    </row>
    <row r="32" spans="1:7">
      <c r="A32" s="17"/>
      <c r="B32" s="17"/>
      <c r="C32" s="17"/>
      <c r="D32" s="17"/>
      <c r="E32" s="17"/>
      <c r="F32" s="17"/>
      <c r="G32" s="17"/>
    </row>
    <row r="33" spans="1:7">
      <c r="A33" s="18" t="s">
        <v>131</v>
      </c>
      <c r="B33" s="17"/>
      <c r="C33" s="17"/>
      <c r="D33" s="17"/>
      <c r="E33" s="17"/>
      <c r="F33" s="17"/>
      <c r="G33" s="17"/>
    </row>
    <row r="34" spans="1:7">
      <c r="A34" s="17"/>
      <c r="B34" s="17"/>
      <c r="C34" s="17"/>
      <c r="D34" s="17"/>
      <c r="E34" s="17"/>
      <c r="F34" s="17"/>
      <c r="G34" s="17"/>
    </row>
    <row r="35" spans="1:7">
      <c r="A35" s="19"/>
      <c r="B35" s="19"/>
      <c r="C35" s="19"/>
      <c r="D35" s="19"/>
      <c r="E35" s="19"/>
      <c r="F35" s="19"/>
      <c r="G35" s="19"/>
    </row>
    <row r="36" spans="1:7">
      <c r="A36" s="20"/>
    </row>
    <row r="37" spans="1:7">
      <c r="A37" s="21"/>
    </row>
    <row r="39" spans="1:7">
      <c r="A39" s="7"/>
      <c r="E39" s="8"/>
    </row>
    <row r="40" spans="1:7">
      <c r="A40" s="10"/>
      <c r="E40" s="11"/>
    </row>
  </sheetData>
  <mergeCells count="8">
    <mergeCell ref="A1:G1"/>
    <mergeCell ref="A3:G3"/>
    <mergeCell ref="A4:G4"/>
    <mergeCell ref="E6:G6"/>
    <mergeCell ref="D6:D7"/>
    <mergeCell ref="A6:A7"/>
    <mergeCell ref="B6:B7"/>
    <mergeCell ref="C6:C7"/>
  </mergeCells>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A8:G8" numberStoredAsText="1"/>
  </ignoredErrors>
  <drawing r:id="rId2"/>
  <legacyDrawingHF r:id="rId3"/>
</worksheet>
</file>

<file path=xl/worksheets/sheet19.xml><?xml version="1.0" encoding="utf-8"?>
<worksheet xmlns="http://schemas.openxmlformats.org/spreadsheetml/2006/main" xmlns:r="http://schemas.openxmlformats.org/officeDocument/2006/relationships">
  <dimension ref="A1:I37"/>
  <sheetViews>
    <sheetView showGridLines="0" workbookViewId="0">
      <selection activeCell="H15" sqref="H15:H16"/>
    </sheetView>
  </sheetViews>
  <sheetFormatPr baseColWidth="10" defaultColWidth="11.44140625" defaultRowHeight="13.8"/>
  <cols>
    <col min="1" max="1" width="3.33203125" style="1" customWidth="1"/>
    <col min="2" max="2" width="48.6640625" style="1" customWidth="1"/>
    <col min="3" max="3" width="2.6640625" style="1" customWidth="1"/>
    <col min="4" max="9" width="17.6640625" style="1" customWidth="1"/>
    <col min="10" max="16384" width="11.44140625" style="1"/>
  </cols>
  <sheetData>
    <row r="1" spans="1:9">
      <c r="A1" s="21"/>
    </row>
    <row r="2" spans="1:9">
      <c r="A2" s="7"/>
      <c r="B2" s="781" t="s">
        <v>142</v>
      </c>
      <c r="C2" s="782"/>
      <c r="D2" s="782"/>
      <c r="E2" s="782"/>
      <c r="F2" s="782"/>
      <c r="G2" s="782"/>
      <c r="H2" s="782"/>
      <c r="I2" s="783"/>
    </row>
    <row r="3" spans="1:9">
      <c r="A3" s="10"/>
      <c r="B3" s="784" t="s">
        <v>150</v>
      </c>
      <c r="C3" s="785"/>
      <c r="D3" s="785"/>
      <c r="E3" s="785"/>
      <c r="F3" s="785"/>
      <c r="G3" s="785"/>
      <c r="H3" s="785"/>
      <c r="I3" s="786"/>
    </row>
    <row r="4" spans="1:9">
      <c r="B4" s="784" t="s">
        <v>148</v>
      </c>
      <c r="C4" s="785"/>
      <c r="D4" s="785"/>
      <c r="E4" s="785"/>
      <c r="F4" s="785"/>
      <c r="G4" s="785"/>
      <c r="H4" s="785"/>
      <c r="I4" s="786"/>
    </row>
    <row r="5" spans="1:9">
      <c r="B5" s="784" t="s">
        <v>824</v>
      </c>
      <c r="C5" s="785"/>
      <c r="D5" s="785"/>
      <c r="E5" s="785"/>
      <c r="F5" s="785"/>
      <c r="G5" s="785"/>
      <c r="H5" s="785"/>
      <c r="I5" s="786"/>
    </row>
    <row r="6" spans="1:9">
      <c r="B6" s="784" t="s">
        <v>143</v>
      </c>
      <c r="C6" s="785"/>
      <c r="D6" s="785"/>
      <c r="E6" s="785"/>
      <c r="F6" s="785"/>
      <c r="G6" s="785"/>
      <c r="H6" s="785"/>
      <c r="I6" s="786"/>
    </row>
    <row r="7" spans="1:9">
      <c r="B7" s="145"/>
      <c r="C7" s="140"/>
      <c r="D7" s="140"/>
      <c r="E7" s="140"/>
      <c r="F7" s="140"/>
      <c r="G7" s="140"/>
      <c r="H7" s="140"/>
      <c r="I7" s="146"/>
    </row>
    <row r="8" spans="1:9">
      <c r="B8" s="784" t="s">
        <v>144</v>
      </c>
      <c r="C8" s="135"/>
      <c r="D8" s="787" t="s">
        <v>145</v>
      </c>
      <c r="E8" s="787"/>
      <c r="F8" s="787"/>
      <c r="G8" s="787"/>
      <c r="H8" s="787"/>
      <c r="I8" s="788" t="s">
        <v>146</v>
      </c>
    </row>
    <row r="9" spans="1:9">
      <c r="B9" s="784"/>
      <c r="C9" s="136"/>
      <c r="D9" s="785" t="s">
        <v>92</v>
      </c>
      <c r="E9" s="789" t="s">
        <v>149</v>
      </c>
      <c r="F9" s="787" t="s">
        <v>27</v>
      </c>
      <c r="G9" s="787" t="s">
        <v>141</v>
      </c>
      <c r="H9" s="787" t="s">
        <v>147</v>
      </c>
      <c r="I9" s="788"/>
    </row>
    <row r="10" spans="1:9">
      <c r="B10" s="784"/>
      <c r="C10" s="137"/>
      <c r="D10" s="785"/>
      <c r="E10" s="789"/>
      <c r="F10" s="787"/>
      <c r="G10" s="787"/>
      <c r="H10" s="787"/>
      <c r="I10" s="788"/>
    </row>
    <row r="11" spans="1:9">
      <c r="B11" s="147"/>
      <c r="C11" s="131"/>
      <c r="D11" s="133" t="s">
        <v>0</v>
      </c>
      <c r="E11" s="133" t="s">
        <v>1</v>
      </c>
      <c r="F11" s="133" t="s">
        <v>2</v>
      </c>
      <c r="G11" s="133" t="s">
        <v>6</v>
      </c>
      <c r="H11" s="133" t="s">
        <v>3</v>
      </c>
      <c r="I11" s="148" t="s">
        <v>4</v>
      </c>
    </row>
    <row r="12" spans="1:9">
      <c r="B12" s="149" t="s">
        <v>155</v>
      </c>
      <c r="C12" s="134"/>
      <c r="D12" s="141">
        <f>D13+D14+D15+D18+D19+D22</f>
        <v>51017065</v>
      </c>
      <c r="E12" s="160">
        <f t="shared" ref="E12:E34" si="0">F12-D12</f>
        <v>290695.13000000268</v>
      </c>
      <c r="F12" s="141">
        <f>F13+F14+F15+F18+F19+F22</f>
        <v>51307760.130000003</v>
      </c>
      <c r="G12" s="141">
        <f t="shared" ref="G12:H12" si="1">G13+G14+G15+G18+G19+G22</f>
        <v>49926802.420000002</v>
      </c>
      <c r="H12" s="141">
        <f t="shared" si="1"/>
        <v>49926802.420000002</v>
      </c>
      <c r="I12" s="162">
        <f>F12-G12</f>
        <v>1380957.7100000009</v>
      </c>
    </row>
    <row r="13" spans="1:9">
      <c r="B13" s="150" t="s">
        <v>151</v>
      </c>
      <c r="C13" s="132"/>
      <c r="D13" s="142">
        <v>51017065</v>
      </c>
      <c r="E13" s="161">
        <f>F13-D13</f>
        <v>290695.13000000268</v>
      </c>
      <c r="F13" s="142">
        <v>51307760.130000003</v>
      </c>
      <c r="G13" s="142">
        <v>49926802.420000002</v>
      </c>
      <c r="H13" s="142">
        <v>49926802.420000002</v>
      </c>
      <c r="I13" s="163">
        <f>F13-G13</f>
        <v>1380957.7100000009</v>
      </c>
    </row>
    <row r="14" spans="1:9">
      <c r="B14" s="150" t="s">
        <v>152</v>
      </c>
      <c r="C14" s="132"/>
      <c r="D14" s="143">
        <v>0</v>
      </c>
      <c r="E14" s="161">
        <f t="shared" ref="E14:E22" si="2">F14-D14</f>
        <v>0</v>
      </c>
      <c r="F14" s="143">
        <v>0</v>
      </c>
      <c r="G14" s="143">
        <v>0</v>
      </c>
      <c r="H14" s="143">
        <v>0</v>
      </c>
      <c r="I14" s="163">
        <f t="shared" ref="I14:I34" si="3">F14-G14</f>
        <v>0</v>
      </c>
    </row>
    <row r="15" spans="1:9">
      <c r="B15" s="150" t="s">
        <v>158</v>
      </c>
      <c r="C15" s="132"/>
      <c r="D15" s="143">
        <f>D16+D17</f>
        <v>0</v>
      </c>
      <c r="E15" s="161">
        <f>F15-D15</f>
        <v>0</v>
      </c>
      <c r="F15" s="143">
        <f t="shared" ref="F15:H15" si="4">F16+F17</f>
        <v>0</v>
      </c>
      <c r="G15" s="143">
        <f t="shared" si="4"/>
        <v>0</v>
      </c>
      <c r="H15" s="143">
        <f t="shared" si="4"/>
        <v>0</v>
      </c>
      <c r="I15" s="163">
        <f>F15-G15</f>
        <v>0</v>
      </c>
    </row>
    <row r="16" spans="1:9">
      <c r="B16" s="151" t="s">
        <v>159</v>
      </c>
      <c r="C16" s="132"/>
      <c r="D16" s="143">
        <v>0</v>
      </c>
      <c r="E16" s="161">
        <f t="shared" si="2"/>
        <v>0</v>
      </c>
      <c r="F16" s="143">
        <v>0</v>
      </c>
      <c r="G16" s="143">
        <v>0</v>
      </c>
      <c r="H16" s="143">
        <v>0</v>
      </c>
      <c r="I16" s="163">
        <f>F16-G16</f>
        <v>0</v>
      </c>
    </row>
    <row r="17" spans="2:9">
      <c r="B17" s="151" t="s">
        <v>160</v>
      </c>
      <c r="C17" s="132"/>
      <c r="D17" s="143">
        <v>0</v>
      </c>
      <c r="E17" s="161">
        <f t="shared" si="2"/>
        <v>0</v>
      </c>
      <c r="F17" s="143">
        <v>0</v>
      </c>
      <c r="G17" s="143">
        <v>0</v>
      </c>
      <c r="H17" s="143">
        <v>0</v>
      </c>
      <c r="I17" s="163">
        <f>F17-G17</f>
        <v>0</v>
      </c>
    </row>
    <row r="18" spans="2:9">
      <c r="B18" s="150" t="s">
        <v>153</v>
      </c>
      <c r="C18" s="132"/>
      <c r="D18" s="143">
        <v>0</v>
      </c>
      <c r="E18" s="161">
        <f t="shared" si="2"/>
        <v>0</v>
      </c>
      <c r="F18" s="143">
        <v>0</v>
      </c>
      <c r="G18" s="143">
        <v>0</v>
      </c>
      <c r="H18" s="143">
        <v>0</v>
      </c>
      <c r="I18" s="163">
        <f t="shared" si="3"/>
        <v>0</v>
      </c>
    </row>
    <row r="19" spans="2:9" ht="21.6">
      <c r="B19" s="152" t="s">
        <v>161</v>
      </c>
      <c r="C19" s="132"/>
      <c r="D19" s="143">
        <f>D20+D21</f>
        <v>0</v>
      </c>
      <c r="E19" s="161">
        <f>F19-D19</f>
        <v>0</v>
      </c>
      <c r="F19" s="143">
        <f t="shared" ref="F19:H19" si="5">F20+F21</f>
        <v>0</v>
      </c>
      <c r="G19" s="143">
        <f t="shared" si="5"/>
        <v>0</v>
      </c>
      <c r="H19" s="143">
        <f t="shared" si="5"/>
        <v>0</v>
      </c>
      <c r="I19" s="163">
        <f t="shared" si="3"/>
        <v>0</v>
      </c>
    </row>
    <row r="20" spans="2:9">
      <c r="B20" s="151" t="s">
        <v>162</v>
      </c>
      <c r="C20" s="132"/>
      <c r="D20" s="143">
        <v>0</v>
      </c>
      <c r="E20" s="161">
        <f t="shared" si="2"/>
        <v>0</v>
      </c>
      <c r="F20" s="143">
        <v>0</v>
      </c>
      <c r="G20" s="143">
        <v>0</v>
      </c>
      <c r="H20" s="143">
        <v>0</v>
      </c>
      <c r="I20" s="163">
        <f t="shared" si="3"/>
        <v>0</v>
      </c>
    </row>
    <row r="21" spans="2:9">
      <c r="B21" s="151" t="s">
        <v>163</v>
      </c>
      <c r="C21" s="132"/>
      <c r="D21" s="143">
        <v>0</v>
      </c>
      <c r="E21" s="161">
        <f t="shared" si="2"/>
        <v>0</v>
      </c>
      <c r="F21" s="143">
        <v>0</v>
      </c>
      <c r="G21" s="143">
        <v>0</v>
      </c>
      <c r="H21" s="143">
        <v>0</v>
      </c>
      <c r="I21" s="163">
        <f t="shared" si="3"/>
        <v>0</v>
      </c>
    </row>
    <row r="22" spans="2:9">
      <c r="B22" s="150" t="s">
        <v>154</v>
      </c>
      <c r="C22" s="132"/>
      <c r="D22" s="143">
        <v>0</v>
      </c>
      <c r="E22" s="161">
        <f t="shared" si="2"/>
        <v>0</v>
      </c>
      <c r="F22" s="143">
        <v>0</v>
      </c>
      <c r="G22" s="143">
        <v>0</v>
      </c>
      <c r="H22" s="143">
        <v>0</v>
      </c>
      <c r="I22" s="163">
        <f t="shared" si="3"/>
        <v>0</v>
      </c>
    </row>
    <row r="23" spans="2:9">
      <c r="B23" s="150"/>
      <c r="C23" s="132"/>
      <c r="D23" s="143"/>
      <c r="E23" s="160"/>
      <c r="F23" s="143"/>
      <c r="G23" s="143"/>
      <c r="H23" s="143"/>
      <c r="I23" s="162"/>
    </row>
    <row r="24" spans="2:9">
      <c r="B24" s="149" t="s">
        <v>156</v>
      </c>
      <c r="C24" s="134"/>
      <c r="D24" s="144">
        <f>D25+D26+D27+D30+D31+D34</f>
        <v>0</v>
      </c>
      <c r="E24" s="160"/>
      <c r="F24" s="144">
        <f t="shared" ref="F24:H24" si="6">F25+F26+F27+F30+F31+F34</f>
        <v>0</v>
      </c>
      <c r="G24" s="144">
        <f t="shared" si="6"/>
        <v>0</v>
      </c>
      <c r="H24" s="144">
        <f t="shared" si="6"/>
        <v>0</v>
      </c>
      <c r="I24" s="162">
        <f t="shared" si="3"/>
        <v>0</v>
      </c>
    </row>
    <row r="25" spans="2:9">
      <c r="B25" s="150" t="s">
        <v>151</v>
      </c>
      <c r="C25" s="132"/>
      <c r="D25" s="143"/>
      <c r="E25" s="160"/>
      <c r="F25" s="143"/>
      <c r="G25" s="143"/>
      <c r="H25" s="143"/>
      <c r="I25" s="163">
        <f t="shared" si="3"/>
        <v>0</v>
      </c>
    </row>
    <row r="26" spans="2:9">
      <c r="B26" s="150" t="s">
        <v>152</v>
      </c>
      <c r="C26" s="132"/>
      <c r="D26" s="143">
        <v>0</v>
      </c>
      <c r="E26" s="160">
        <f t="shared" si="0"/>
        <v>0</v>
      </c>
      <c r="F26" s="143"/>
      <c r="G26" s="143"/>
      <c r="H26" s="143"/>
      <c r="I26" s="163">
        <f>F26-G26</f>
        <v>0</v>
      </c>
    </row>
    <row r="27" spans="2:9">
      <c r="B27" s="150" t="s">
        <v>158</v>
      </c>
      <c r="C27" s="132"/>
      <c r="D27" s="143">
        <f>D28+D29</f>
        <v>0</v>
      </c>
      <c r="E27" s="161">
        <f>F27-D27</f>
        <v>0</v>
      </c>
      <c r="F27" s="143">
        <f t="shared" ref="F27:H27" si="7">F28+F29</f>
        <v>0</v>
      </c>
      <c r="G27" s="143">
        <f t="shared" si="7"/>
        <v>0</v>
      </c>
      <c r="H27" s="143">
        <f t="shared" si="7"/>
        <v>0</v>
      </c>
      <c r="I27" s="163">
        <f t="shared" si="3"/>
        <v>0</v>
      </c>
    </row>
    <row r="28" spans="2:9">
      <c r="B28" s="151" t="s">
        <v>159</v>
      </c>
      <c r="C28" s="132"/>
      <c r="D28" s="143">
        <v>0</v>
      </c>
      <c r="E28" s="161">
        <f t="shared" si="0"/>
        <v>0</v>
      </c>
      <c r="F28" s="143">
        <v>0</v>
      </c>
      <c r="G28" s="143">
        <v>0</v>
      </c>
      <c r="H28" s="143">
        <v>0</v>
      </c>
      <c r="I28" s="163">
        <f t="shared" si="3"/>
        <v>0</v>
      </c>
    </row>
    <row r="29" spans="2:9">
      <c r="B29" s="151" t="s">
        <v>160</v>
      </c>
      <c r="C29" s="132"/>
      <c r="D29" s="143">
        <v>0</v>
      </c>
      <c r="E29" s="161">
        <f>F29-D29</f>
        <v>0</v>
      </c>
      <c r="F29" s="143">
        <v>0</v>
      </c>
      <c r="G29" s="143">
        <v>0</v>
      </c>
      <c r="H29" s="143">
        <v>0</v>
      </c>
      <c r="I29" s="163">
        <f>F29-G29</f>
        <v>0</v>
      </c>
    </row>
    <row r="30" spans="2:9">
      <c r="B30" s="150" t="s">
        <v>153</v>
      </c>
      <c r="C30" s="132"/>
      <c r="D30" s="143">
        <v>0</v>
      </c>
      <c r="E30" s="161">
        <f t="shared" si="0"/>
        <v>0</v>
      </c>
      <c r="F30" s="143">
        <v>0</v>
      </c>
      <c r="G30" s="143">
        <v>0</v>
      </c>
      <c r="H30" s="143">
        <v>0</v>
      </c>
      <c r="I30" s="163">
        <f t="shared" si="3"/>
        <v>0</v>
      </c>
    </row>
    <row r="31" spans="2:9" ht="21.6">
      <c r="B31" s="152" t="s">
        <v>161</v>
      </c>
      <c r="C31" s="132"/>
      <c r="D31" s="143">
        <f>D32+D33</f>
        <v>0</v>
      </c>
      <c r="E31" s="161">
        <f>F31-D31</f>
        <v>0</v>
      </c>
      <c r="F31" s="143">
        <f t="shared" ref="F31:H31" si="8">F32+F33</f>
        <v>0</v>
      </c>
      <c r="G31" s="143">
        <f t="shared" si="8"/>
        <v>0</v>
      </c>
      <c r="H31" s="143">
        <f t="shared" si="8"/>
        <v>0</v>
      </c>
      <c r="I31" s="163">
        <f t="shared" si="3"/>
        <v>0</v>
      </c>
    </row>
    <row r="32" spans="2:9">
      <c r="B32" s="151" t="s">
        <v>162</v>
      </c>
      <c r="C32" s="132"/>
      <c r="D32" s="143">
        <v>0</v>
      </c>
      <c r="E32" s="161">
        <f t="shared" si="0"/>
        <v>0</v>
      </c>
      <c r="F32" s="143">
        <v>0</v>
      </c>
      <c r="G32" s="143">
        <v>0</v>
      </c>
      <c r="H32" s="143">
        <v>0</v>
      </c>
      <c r="I32" s="163">
        <f t="shared" si="3"/>
        <v>0</v>
      </c>
    </row>
    <row r="33" spans="2:9">
      <c r="B33" s="151" t="s">
        <v>163</v>
      </c>
      <c r="C33" s="132"/>
      <c r="D33" s="143">
        <v>0</v>
      </c>
      <c r="E33" s="161">
        <f t="shared" si="0"/>
        <v>0</v>
      </c>
      <c r="F33" s="143">
        <v>0</v>
      </c>
      <c r="G33" s="143">
        <v>0</v>
      </c>
      <c r="H33" s="143">
        <v>0</v>
      </c>
      <c r="I33" s="163">
        <f t="shared" si="3"/>
        <v>0</v>
      </c>
    </row>
    <row r="34" spans="2:9">
      <c r="B34" s="150" t="s">
        <v>154</v>
      </c>
      <c r="C34" s="132"/>
      <c r="D34" s="143">
        <v>0</v>
      </c>
      <c r="E34" s="161">
        <f t="shared" si="0"/>
        <v>0</v>
      </c>
      <c r="F34" s="143">
        <v>0</v>
      </c>
      <c r="G34" s="143">
        <v>0</v>
      </c>
      <c r="H34" s="143">
        <v>0</v>
      </c>
      <c r="I34" s="163">
        <f t="shared" si="3"/>
        <v>0</v>
      </c>
    </row>
    <row r="35" spans="2:9">
      <c r="B35" s="150"/>
      <c r="C35" s="138"/>
      <c r="D35" s="143"/>
      <c r="E35" s="160"/>
      <c r="F35" s="143"/>
      <c r="G35" s="143"/>
      <c r="H35" s="143"/>
      <c r="I35" s="162"/>
    </row>
    <row r="36" spans="2:9">
      <c r="B36" s="149" t="s">
        <v>157</v>
      </c>
      <c r="C36" s="139"/>
      <c r="D36" s="141">
        <f>D12+D24</f>
        <v>51017065</v>
      </c>
      <c r="E36" s="160">
        <f>F36-D36</f>
        <v>290695.13000000268</v>
      </c>
      <c r="F36" s="141">
        <f>F12+F24</f>
        <v>51307760.130000003</v>
      </c>
      <c r="G36" s="141">
        <f>G12+G24</f>
        <v>49926802.420000002</v>
      </c>
      <c r="H36" s="141">
        <f>H12+H24</f>
        <v>49926802.420000002</v>
      </c>
      <c r="I36" s="162">
        <f>F36-G36</f>
        <v>1380957.7100000009</v>
      </c>
    </row>
    <row r="37" spans="2:9">
      <c r="B37" s="153"/>
      <c r="C37" s="154"/>
      <c r="D37" s="155"/>
      <c r="E37" s="155"/>
      <c r="F37" s="155"/>
      <c r="G37" s="155"/>
      <c r="H37" s="155"/>
      <c r="I37" s="156"/>
    </row>
  </sheetData>
  <mergeCells count="13">
    <mergeCell ref="B8:B10"/>
    <mergeCell ref="D8:H8"/>
    <mergeCell ref="I8:I10"/>
    <mergeCell ref="D9:D10"/>
    <mergeCell ref="E9:E10"/>
    <mergeCell ref="F9:F10"/>
    <mergeCell ref="G9:G10"/>
    <mergeCell ref="H9:H10"/>
    <mergeCell ref="B2:I2"/>
    <mergeCell ref="B3:I3"/>
    <mergeCell ref="B4:I4"/>
    <mergeCell ref="B5:I5"/>
    <mergeCell ref="B6:I6"/>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D11:E11 D37:E37 D12 F11:I11 D14:D36" numberStoredAsText="1"/>
    <ignoredError sqref="E12:E36" numberStoredAsText="1" formula="1"/>
  </ignoredErrors>
  <legacyDrawingHF r:id="rId2"/>
</worksheet>
</file>

<file path=xl/worksheets/sheet2.xml><?xml version="1.0" encoding="utf-8"?>
<worksheet xmlns="http://schemas.openxmlformats.org/spreadsheetml/2006/main" xmlns:r="http://schemas.openxmlformats.org/officeDocument/2006/relationships">
  <sheetPr>
    <tabColor rgb="FFFFC000"/>
  </sheetPr>
  <dimension ref="A1:J33"/>
  <sheetViews>
    <sheetView showGridLines="0" view="pageBreakPreview" topLeftCell="A31" zoomScale="145" zoomScaleNormal="85" zoomScaleSheetLayoutView="145" workbookViewId="0">
      <selection activeCell="A30" sqref="A14:A30"/>
    </sheetView>
  </sheetViews>
  <sheetFormatPr baseColWidth="10" defaultColWidth="11.44140625" defaultRowHeight="13.8"/>
  <cols>
    <col min="1" max="1" width="12.88671875" style="1" customWidth="1"/>
    <col min="2" max="3" width="17.6640625" style="1" customWidth="1"/>
    <col min="4" max="4" width="16.88671875" style="1" customWidth="1"/>
    <col min="5" max="5" width="17.6640625" style="1" customWidth="1"/>
    <col min="6" max="6" width="14.6640625" style="1" customWidth="1"/>
    <col min="7" max="7" width="15.6640625" style="1" customWidth="1"/>
    <col min="8" max="8" width="6.5546875" style="1" customWidth="1"/>
    <col min="9" max="9" width="63.33203125" style="1" customWidth="1"/>
    <col min="10" max="16384" width="11.44140625" style="1"/>
  </cols>
  <sheetData>
    <row r="1" spans="1:10" ht="35.1" customHeight="1">
      <c r="A1" s="539" t="s">
        <v>75</v>
      </c>
      <c r="B1" s="540"/>
      <c r="C1" s="540"/>
      <c r="D1" s="540"/>
      <c r="E1" s="540"/>
      <c r="F1" s="540"/>
      <c r="G1" s="540"/>
      <c r="H1" s="540"/>
      <c r="I1" s="541"/>
    </row>
    <row r="2" spans="1:10" ht="6.75" customHeight="1"/>
    <row r="3" spans="1:10" ht="17.25" customHeight="1">
      <c r="A3" s="542" t="s">
        <v>201</v>
      </c>
      <c r="B3" s="543"/>
      <c r="C3" s="543"/>
      <c r="D3" s="543"/>
      <c r="E3" s="543"/>
      <c r="F3" s="543"/>
      <c r="G3" s="543"/>
      <c r="H3" s="543"/>
      <c r="I3" s="544"/>
    </row>
    <row r="4" spans="1:10" ht="17.25" customHeight="1">
      <c r="A4" s="542" t="s">
        <v>202</v>
      </c>
      <c r="B4" s="543"/>
      <c r="C4" s="543"/>
      <c r="D4" s="543"/>
      <c r="E4" s="543"/>
      <c r="F4" s="543"/>
      <c r="G4" s="543"/>
      <c r="H4" s="543"/>
      <c r="I4" s="544"/>
    </row>
    <row r="5" spans="1:10" ht="28.95" customHeight="1">
      <c r="A5" s="537" t="s">
        <v>167</v>
      </c>
      <c r="B5" s="549" t="s">
        <v>97</v>
      </c>
      <c r="C5" s="550"/>
      <c r="D5" s="550"/>
      <c r="E5" s="551"/>
      <c r="F5" s="111" t="s">
        <v>89</v>
      </c>
      <c r="G5" s="111"/>
      <c r="H5" s="545" t="s">
        <v>192</v>
      </c>
      <c r="I5" s="546"/>
      <c r="J5" s="2"/>
    </row>
    <row r="6" spans="1:10" ht="31.2" customHeight="1">
      <c r="A6" s="538"/>
      <c r="B6" s="112" t="s">
        <v>191</v>
      </c>
      <c r="C6" s="112" t="s">
        <v>45</v>
      </c>
      <c r="D6" s="112" t="s">
        <v>46</v>
      </c>
      <c r="E6" s="112" t="s">
        <v>102</v>
      </c>
      <c r="F6" s="113" t="s">
        <v>103</v>
      </c>
      <c r="G6" s="113" t="s">
        <v>200</v>
      </c>
      <c r="H6" s="547" t="s">
        <v>199</v>
      </c>
      <c r="I6" s="548"/>
      <c r="J6" s="3"/>
    </row>
    <row r="7" spans="1:10" s="32" customFormat="1" ht="12.75" customHeight="1">
      <c r="A7" s="43" t="s">
        <v>0</v>
      </c>
      <c r="B7" s="16" t="s">
        <v>1</v>
      </c>
      <c r="C7" s="16" t="s">
        <v>2</v>
      </c>
      <c r="D7" s="16" t="s">
        <v>6</v>
      </c>
      <c r="E7" s="16" t="s">
        <v>3</v>
      </c>
      <c r="F7" s="16" t="s">
        <v>4</v>
      </c>
      <c r="G7" s="16" t="s">
        <v>5</v>
      </c>
      <c r="H7" s="68"/>
      <c r="I7" s="46"/>
    </row>
    <row r="8" spans="1:10" s="32" customFormat="1" ht="35.700000000000003" customHeight="1">
      <c r="A8" s="107" t="s">
        <v>98</v>
      </c>
      <c r="B8" s="470">
        <f>+SUM(B9:B16)</f>
        <v>298948960.13999999</v>
      </c>
      <c r="C8" s="470">
        <f t="shared" ref="C8:E8" si="0">+SUM(C9:C16)</f>
        <v>298948960.13999999</v>
      </c>
      <c r="D8" s="470">
        <f t="shared" si="0"/>
        <v>284469244.43000001</v>
      </c>
      <c r="E8" s="470">
        <f t="shared" si="0"/>
        <v>284469244.43000001</v>
      </c>
      <c r="F8" s="471"/>
      <c r="G8" s="471"/>
      <c r="H8" s="472"/>
      <c r="I8" s="473"/>
    </row>
    <row r="9" spans="1:10" s="32" customFormat="1" ht="28.95" customHeight="1">
      <c r="A9" s="38">
        <v>1000</v>
      </c>
      <c r="B9" s="474">
        <v>41642858.670000002</v>
      </c>
      <c r="C9" s="474">
        <v>41642858.670000002</v>
      </c>
      <c r="D9" s="474">
        <v>41639853.350000001</v>
      </c>
      <c r="E9" s="474">
        <v>41639853.350000001</v>
      </c>
      <c r="F9" s="475">
        <f>+C9-B9</f>
        <v>0</v>
      </c>
      <c r="G9" s="476">
        <f>+D9-C9</f>
        <v>-3005.320000000298</v>
      </c>
      <c r="H9" s="554" t="s">
        <v>203</v>
      </c>
      <c r="I9" s="555"/>
    </row>
    <row r="10" spans="1:10" s="32" customFormat="1" ht="39" customHeight="1">
      <c r="A10" s="5"/>
      <c r="B10" s="477"/>
      <c r="C10" s="477"/>
      <c r="D10" s="477"/>
      <c r="E10" s="477"/>
      <c r="F10" s="478"/>
      <c r="G10" s="477"/>
      <c r="H10" s="552" t="s">
        <v>204</v>
      </c>
      <c r="I10" s="553"/>
    </row>
    <row r="11" spans="1:10" s="32" customFormat="1" ht="18" customHeight="1">
      <c r="A11" s="4">
        <v>2000</v>
      </c>
      <c r="B11" s="474">
        <v>1014718.29</v>
      </c>
      <c r="C11" s="474">
        <v>1014718.29</v>
      </c>
      <c r="D11" s="474">
        <v>851075.64</v>
      </c>
      <c r="E11" s="474">
        <v>851075.64</v>
      </c>
      <c r="F11" s="474">
        <f>+C11-B11</f>
        <v>0</v>
      </c>
      <c r="G11" s="474">
        <f>+D11-C11</f>
        <v>-163642.65000000002</v>
      </c>
      <c r="H11" s="554" t="s">
        <v>203</v>
      </c>
      <c r="I11" s="555"/>
    </row>
    <row r="12" spans="1:10" s="32" customFormat="1" ht="68.25" customHeight="1">
      <c r="A12" s="5"/>
      <c r="B12" s="477"/>
      <c r="C12" s="477"/>
      <c r="D12" s="477"/>
      <c r="E12" s="477"/>
      <c r="F12" s="478"/>
      <c r="G12" s="477"/>
      <c r="H12" s="552" t="s">
        <v>899</v>
      </c>
      <c r="I12" s="553"/>
    </row>
    <row r="13" spans="1:10" s="32" customFormat="1" ht="33" customHeight="1">
      <c r="A13" s="4">
        <v>3000</v>
      </c>
      <c r="B13" s="474">
        <v>16637181.609999999</v>
      </c>
      <c r="C13" s="474">
        <v>16637181.609999999</v>
      </c>
      <c r="D13" s="474">
        <v>16430898.310000001</v>
      </c>
      <c r="E13" s="474">
        <v>16430898.310000001</v>
      </c>
      <c r="F13" s="475">
        <f>+C13-B13</f>
        <v>0</v>
      </c>
      <c r="G13" s="474">
        <f>+D13-C13</f>
        <v>-206283.29999999888</v>
      </c>
      <c r="H13" s="554" t="s">
        <v>203</v>
      </c>
      <c r="I13" s="555"/>
    </row>
    <row r="14" spans="1:10" s="32" customFormat="1" ht="137.25" customHeight="1">
      <c r="A14" s="490"/>
      <c r="B14" s="479"/>
      <c r="C14" s="479"/>
      <c r="D14" s="479"/>
      <c r="E14" s="479"/>
      <c r="F14" s="478"/>
      <c r="G14" s="477"/>
      <c r="H14" s="552" t="s">
        <v>900</v>
      </c>
      <c r="I14" s="553"/>
    </row>
    <row r="15" spans="1:10" s="32" customFormat="1" ht="24.75" customHeight="1">
      <c r="A15" s="491">
        <v>4000</v>
      </c>
      <c r="B15" s="474">
        <v>239654201.56999999</v>
      </c>
      <c r="C15" s="474">
        <v>239654201.56999999</v>
      </c>
      <c r="D15" s="474">
        <v>225547417.13</v>
      </c>
      <c r="E15" s="474">
        <v>225547417.13</v>
      </c>
      <c r="F15" s="475">
        <f>+C15-B15</f>
        <v>0</v>
      </c>
      <c r="G15" s="474">
        <f>+D15-C15</f>
        <v>-14106784.439999998</v>
      </c>
      <c r="H15" s="554" t="s">
        <v>203</v>
      </c>
      <c r="I15" s="555"/>
    </row>
    <row r="16" spans="1:10" s="32" customFormat="1" ht="85.5" customHeight="1">
      <c r="A16" s="490"/>
      <c r="B16" s="477"/>
      <c r="C16" s="477"/>
      <c r="D16" s="477"/>
      <c r="E16" s="477"/>
      <c r="F16" s="478"/>
      <c r="G16" s="477"/>
      <c r="H16" s="552" t="s">
        <v>906</v>
      </c>
      <c r="I16" s="553"/>
    </row>
    <row r="17" spans="1:9" s="32" customFormat="1" ht="37.950000000000003" customHeight="1">
      <c r="A17" s="492" t="s">
        <v>100</v>
      </c>
      <c r="B17" s="480">
        <f>+B24</f>
        <v>1139816</v>
      </c>
      <c r="C17" s="467">
        <v>0</v>
      </c>
      <c r="D17" s="467">
        <v>0</v>
      </c>
      <c r="E17" s="467">
        <v>0</v>
      </c>
      <c r="F17" s="481">
        <f>+C17-B17</f>
        <v>-1139816</v>
      </c>
      <c r="G17" s="467">
        <f>+D17-C17</f>
        <v>0</v>
      </c>
      <c r="H17" s="558"/>
      <c r="I17" s="559"/>
    </row>
    <row r="18" spans="1:9" s="32" customFormat="1" ht="10.8">
      <c r="A18" s="493">
        <v>1000</v>
      </c>
      <c r="B18" s="482"/>
      <c r="C18" s="482"/>
      <c r="D18" s="482"/>
      <c r="E18" s="482"/>
      <c r="F18" s="475"/>
      <c r="G18" s="482"/>
      <c r="H18" s="483"/>
      <c r="I18" s="484"/>
    </row>
    <row r="19" spans="1:9" s="32" customFormat="1" ht="10.8">
      <c r="A19" s="494"/>
      <c r="B19" s="477"/>
      <c r="C19" s="477"/>
      <c r="D19" s="477"/>
      <c r="E19" s="477"/>
      <c r="F19" s="478"/>
      <c r="G19" s="477"/>
      <c r="H19" s="485"/>
      <c r="I19" s="486"/>
    </row>
    <row r="20" spans="1:9" s="32" customFormat="1" ht="10.8">
      <c r="A20" s="493">
        <v>2000</v>
      </c>
      <c r="B20" s="482"/>
      <c r="C20" s="482"/>
      <c r="D20" s="482"/>
      <c r="E20" s="482"/>
      <c r="F20" s="475"/>
      <c r="G20" s="482"/>
      <c r="H20" s="483"/>
      <c r="I20" s="484"/>
    </row>
    <row r="21" spans="1:9" s="32" customFormat="1" ht="10.8">
      <c r="A21" s="494"/>
      <c r="B21" s="477"/>
      <c r="C21" s="477"/>
      <c r="D21" s="477"/>
      <c r="E21" s="477"/>
      <c r="F21" s="478"/>
      <c r="G21" s="477"/>
      <c r="H21" s="485"/>
      <c r="I21" s="486"/>
    </row>
    <row r="22" spans="1:9" s="32" customFormat="1" ht="10.8">
      <c r="A22" s="493">
        <v>3000</v>
      </c>
      <c r="B22" s="482"/>
      <c r="C22" s="482"/>
      <c r="D22" s="482"/>
      <c r="E22" s="482"/>
      <c r="F22" s="475"/>
      <c r="G22" s="482"/>
      <c r="H22" s="483"/>
      <c r="I22" s="484"/>
    </row>
    <row r="23" spans="1:9" s="32" customFormat="1" ht="10.8">
      <c r="A23" s="494"/>
      <c r="B23" s="477"/>
      <c r="C23" s="477"/>
      <c r="D23" s="477"/>
      <c r="E23" s="477"/>
      <c r="F23" s="478"/>
      <c r="G23" s="477"/>
      <c r="H23" s="485"/>
      <c r="I23" s="486"/>
    </row>
    <row r="24" spans="1:9" s="32" customFormat="1" ht="15" customHeight="1">
      <c r="A24" s="495">
        <v>5000</v>
      </c>
      <c r="B24" s="474">
        <v>1139816</v>
      </c>
      <c r="C24" s="474">
        <v>0</v>
      </c>
      <c r="D24" s="474">
        <v>0</v>
      </c>
      <c r="E24" s="474">
        <v>0</v>
      </c>
      <c r="F24" s="474">
        <f>+C24-B24</f>
        <v>-1139816</v>
      </c>
      <c r="G24" s="476">
        <f>+D24-C24</f>
        <v>0</v>
      </c>
      <c r="H24" s="554"/>
      <c r="I24" s="555"/>
    </row>
    <row r="25" spans="1:9" s="32" customFormat="1" ht="18.75" customHeight="1">
      <c r="A25" s="490"/>
      <c r="B25" s="477"/>
      <c r="C25" s="477"/>
      <c r="D25" s="477"/>
      <c r="E25" s="477"/>
      <c r="F25" s="478"/>
      <c r="G25" s="477"/>
      <c r="H25" s="556" t="s">
        <v>205</v>
      </c>
      <c r="I25" s="557"/>
    </row>
    <row r="26" spans="1:9" s="32" customFormat="1" ht="15" customHeight="1">
      <c r="A26" s="491">
        <v>6000</v>
      </c>
      <c r="B26" s="482"/>
      <c r="C26" s="482"/>
      <c r="D26" s="482"/>
      <c r="E26" s="482"/>
      <c r="F26" s="475"/>
      <c r="G26" s="482"/>
      <c r="H26" s="483"/>
      <c r="I26" s="484"/>
    </row>
    <row r="27" spans="1:9" s="32" customFormat="1" ht="15" customHeight="1">
      <c r="A27" s="490"/>
      <c r="B27" s="477"/>
      <c r="C27" s="477"/>
      <c r="D27" s="477"/>
      <c r="E27" s="477"/>
      <c r="F27" s="478"/>
      <c r="G27" s="477"/>
      <c r="H27" s="485"/>
      <c r="I27" s="486"/>
    </row>
    <row r="28" spans="1:9" s="32" customFormat="1" ht="15" customHeight="1">
      <c r="A28" s="491">
        <v>7000</v>
      </c>
      <c r="B28" s="482"/>
      <c r="C28" s="482"/>
      <c r="D28" s="482"/>
      <c r="E28" s="482"/>
      <c r="F28" s="475"/>
      <c r="G28" s="482"/>
      <c r="H28" s="483"/>
      <c r="I28" s="484"/>
    </row>
    <row r="29" spans="1:9" s="32" customFormat="1" ht="15" customHeight="1">
      <c r="A29" s="490"/>
      <c r="B29" s="477"/>
      <c r="C29" s="477"/>
      <c r="D29" s="477"/>
      <c r="E29" s="477"/>
      <c r="F29" s="478"/>
      <c r="G29" s="477"/>
      <c r="H29" s="485"/>
      <c r="I29" s="486"/>
    </row>
    <row r="30" spans="1:9" s="32" customFormat="1" ht="28.95" customHeight="1">
      <c r="A30" s="496" t="s">
        <v>104</v>
      </c>
      <c r="B30" s="469">
        <f>+B17+B8</f>
        <v>300088776.13999999</v>
      </c>
      <c r="C30" s="469">
        <f t="shared" ref="C30:E30" si="1">+C17+C8</f>
        <v>298948960.13999999</v>
      </c>
      <c r="D30" s="469">
        <f t="shared" si="1"/>
        <v>284469244.43000001</v>
      </c>
      <c r="E30" s="469">
        <f t="shared" si="1"/>
        <v>284469244.43000001</v>
      </c>
      <c r="F30" s="487"/>
      <c r="G30" s="487"/>
      <c r="H30" s="488"/>
      <c r="I30" s="489"/>
    </row>
    <row r="31" spans="1:9">
      <c r="A31" s="21"/>
    </row>
    <row r="32" spans="1:9">
      <c r="A32" s="7"/>
      <c r="G32" s="9"/>
      <c r="H32" s="9"/>
      <c r="I32" s="9"/>
    </row>
    <row r="33" spans="1:9">
      <c r="A33" s="10"/>
      <c r="G33" s="12"/>
      <c r="H33" s="12"/>
      <c r="I33" s="12"/>
    </row>
  </sheetData>
  <mergeCells count="18">
    <mergeCell ref="H14:I14"/>
    <mergeCell ref="H15:I15"/>
    <mergeCell ref="H16:I16"/>
    <mergeCell ref="H25:I25"/>
    <mergeCell ref="H24:I24"/>
    <mergeCell ref="H17:I17"/>
    <mergeCell ref="H10:I10"/>
    <mergeCell ref="H9:I9"/>
    <mergeCell ref="H11:I11"/>
    <mergeCell ref="H12:I12"/>
    <mergeCell ref="H13:I13"/>
    <mergeCell ref="A5:A6"/>
    <mergeCell ref="A1:I1"/>
    <mergeCell ref="A3:I3"/>
    <mergeCell ref="A4:I4"/>
    <mergeCell ref="H5:I5"/>
    <mergeCell ref="H6:I6"/>
    <mergeCell ref="B5:E5"/>
  </mergeCells>
  <phoneticPr fontId="0" type="noConversion"/>
  <printOptions horizontalCentered="1"/>
  <pageMargins left="0.19685039370078741" right="0.19685039370078741" top="1.6535433070866143" bottom="0.47244094488188981" header="0.19685039370078741" footer="0.19685039370078741"/>
  <pageSetup scale="74" orientation="landscape" r:id="rId1"/>
  <headerFooter scaleWithDoc="0">
    <oddHeader>&amp;C&amp;G</oddHeader>
    <oddFooter>&amp;C&amp;G</oddFooter>
  </headerFooter>
  <rowBreaks count="1" manualBreakCount="1">
    <brk id="16" max="16383" man="1"/>
  </rowBreaks>
  <ignoredErrors>
    <ignoredError sqref="A7:D7 E7:G7" numberStoredAsText="1"/>
  </ignoredErrors>
  <legacyDrawingHF r:id="rId2"/>
</worksheet>
</file>

<file path=xl/worksheets/sheet20.xml><?xml version="1.0" encoding="utf-8"?>
<worksheet xmlns="http://schemas.openxmlformats.org/spreadsheetml/2006/main" xmlns:r="http://schemas.openxmlformats.org/officeDocument/2006/relationships">
  <dimension ref="A1"/>
  <sheetViews>
    <sheetView workbookViewId="0">
      <selection sqref="A1:U75"/>
    </sheetView>
  </sheetViews>
  <sheetFormatPr baseColWidth="10" defaultRowHeight="13.2"/>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00B050"/>
  </sheetPr>
  <dimension ref="A1:H17"/>
  <sheetViews>
    <sheetView showGridLines="0" view="pageBreakPreview" zoomScale="145" zoomScaleNormal="160" zoomScaleSheetLayoutView="145" workbookViewId="0">
      <selection activeCell="D10" sqref="D10"/>
    </sheetView>
  </sheetViews>
  <sheetFormatPr baseColWidth="10" defaultColWidth="11.44140625" defaultRowHeight="13.8"/>
  <cols>
    <col min="1" max="1" width="19.33203125" style="1" customWidth="1"/>
    <col min="2" max="7" width="25.6640625" style="1" customWidth="1"/>
    <col min="8" max="16384" width="11.44140625" style="1"/>
  </cols>
  <sheetData>
    <row r="1" spans="1:8" ht="35.1" customHeight="1">
      <c r="A1" s="539" t="s">
        <v>76</v>
      </c>
      <c r="B1" s="540"/>
      <c r="C1" s="540"/>
      <c r="D1" s="540"/>
      <c r="E1" s="540"/>
      <c r="F1" s="540"/>
      <c r="G1" s="541"/>
    </row>
    <row r="2" spans="1:8" ht="6.75" customHeight="1"/>
    <row r="3" spans="1:8" ht="17.25" customHeight="1">
      <c r="A3" s="542" t="str">
        <f>+'ECG-1'!A3:I3</f>
        <v>UNIDAD RESPONSABLE DEL GASTO: 35 C0 01 Secretaría de Desarrollo Rural y Equidad para las Comunidades</v>
      </c>
      <c r="B3" s="543"/>
      <c r="C3" s="543"/>
      <c r="D3" s="543"/>
      <c r="E3" s="543"/>
      <c r="F3" s="543"/>
      <c r="G3" s="544"/>
    </row>
    <row r="4" spans="1:8" ht="17.25" customHeight="1">
      <c r="A4" s="542" t="str">
        <f>+'ECG-1'!A4:I4</f>
        <v>PERÍODO: Enero - Diciembre 2017</v>
      </c>
      <c r="B4" s="543"/>
      <c r="C4" s="543"/>
      <c r="D4" s="543"/>
      <c r="E4" s="543"/>
      <c r="F4" s="543"/>
      <c r="G4" s="544"/>
    </row>
    <row r="5" spans="1:8" ht="25.5" customHeight="1">
      <c r="A5" s="537" t="s">
        <v>18</v>
      </c>
      <c r="B5" s="549" t="s">
        <v>97</v>
      </c>
      <c r="C5" s="550"/>
      <c r="D5" s="550"/>
      <c r="E5" s="551"/>
      <c r="F5" s="549" t="s">
        <v>89</v>
      </c>
      <c r="G5" s="551"/>
      <c r="H5" s="2"/>
    </row>
    <row r="6" spans="1:8" ht="25.5" customHeight="1">
      <c r="A6" s="560"/>
      <c r="B6" s="112" t="s">
        <v>191</v>
      </c>
      <c r="C6" s="112" t="s">
        <v>45</v>
      </c>
      <c r="D6" s="112" t="s">
        <v>46</v>
      </c>
      <c r="E6" s="112" t="s">
        <v>102</v>
      </c>
      <c r="F6" s="113" t="s">
        <v>103</v>
      </c>
      <c r="G6" s="113" t="s">
        <v>200</v>
      </c>
      <c r="H6" s="3"/>
    </row>
    <row r="7" spans="1:8" s="32" customFormat="1" ht="12.75" customHeight="1">
      <c r="A7" s="16" t="s">
        <v>0</v>
      </c>
      <c r="B7" s="16" t="s">
        <v>1</v>
      </c>
      <c r="C7" s="16" t="s">
        <v>2</v>
      </c>
      <c r="D7" s="16" t="s">
        <v>6</v>
      </c>
      <c r="E7" s="16" t="s">
        <v>3</v>
      </c>
      <c r="F7" s="16" t="s">
        <v>4</v>
      </c>
      <c r="G7" s="16" t="s">
        <v>5</v>
      </c>
    </row>
    <row r="8" spans="1:8" s="32" customFormat="1" ht="22.95" customHeight="1">
      <c r="A8" s="107" t="s">
        <v>98</v>
      </c>
      <c r="B8" s="465">
        <f>+SUM(B9:B11)</f>
        <v>22622483.560000002</v>
      </c>
      <c r="C8" s="465">
        <f t="shared" ref="C8:E8" si="0">+SUM(C9:C11)</f>
        <v>22622483.560000002</v>
      </c>
      <c r="D8" s="465">
        <f t="shared" si="0"/>
        <v>15267564.880000001</v>
      </c>
      <c r="E8" s="465">
        <f t="shared" si="0"/>
        <v>15267564.880000001</v>
      </c>
      <c r="F8" s="108"/>
      <c r="G8" s="108"/>
    </row>
    <row r="9" spans="1:8" s="32" customFormat="1" ht="49.95" customHeight="1">
      <c r="A9" s="38">
        <v>1000</v>
      </c>
      <c r="B9" s="466">
        <v>7604459.5099999998</v>
      </c>
      <c r="C9" s="466">
        <v>7604459.5099999998</v>
      </c>
      <c r="D9" s="466">
        <v>6575553.9100000001</v>
      </c>
      <c r="E9" s="466">
        <v>6575553.9100000001</v>
      </c>
      <c r="F9" s="184">
        <f t="shared" ref="F9:G11" si="1">+C9-B9</f>
        <v>0</v>
      </c>
      <c r="G9" s="185">
        <f t="shared" si="1"/>
        <v>-1028905.5999999996</v>
      </c>
    </row>
    <row r="10" spans="1:8" s="32" customFormat="1" ht="49.95" customHeight="1">
      <c r="A10" s="96">
        <v>2000</v>
      </c>
      <c r="B10" s="464">
        <v>2074029.72</v>
      </c>
      <c r="C10" s="464">
        <v>2074029.72</v>
      </c>
      <c r="D10" s="464">
        <v>722831.24</v>
      </c>
      <c r="E10" s="464">
        <v>722831.24</v>
      </c>
      <c r="F10" s="187">
        <f t="shared" si="1"/>
        <v>0</v>
      </c>
      <c r="G10" s="187">
        <f t="shared" si="1"/>
        <v>-1351198.48</v>
      </c>
    </row>
    <row r="11" spans="1:8" s="32" customFormat="1" ht="47.25" customHeight="1">
      <c r="A11" s="96">
        <v>3000</v>
      </c>
      <c r="B11" s="464">
        <v>12943994.33</v>
      </c>
      <c r="C11" s="464">
        <v>12943994.33</v>
      </c>
      <c r="D11" s="464">
        <v>7969179.7300000004</v>
      </c>
      <c r="E11" s="464">
        <v>7969179.7300000004</v>
      </c>
      <c r="F11" s="182">
        <f t="shared" si="1"/>
        <v>0</v>
      </c>
      <c r="G11" s="182">
        <f t="shared" si="1"/>
        <v>-4974814.5999999996</v>
      </c>
    </row>
    <row r="12" spans="1:8" s="32" customFormat="1" ht="32.25" customHeight="1">
      <c r="A12" s="6" t="s">
        <v>100</v>
      </c>
      <c r="B12" s="467"/>
      <c r="C12" s="467"/>
      <c r="D12" s="467"/>
      <c r="E12" s="467"/>
      <c r="F12" s="109"/>
      <c r="G12" s="109"/>
    </row>
    <row r="13" spans="1:8" s="186" customFormat="1" ht="49.95" customHeight="1">
      <c r="A13" s="38">
        <v>5000</v>
      </c>
      <c r="B13" s="464">
        <v>1139816</v>
      </c>
      <c r="C13" s="468">
        <v>0</v>
      </c>
      <c r="D13" s="468">
        <v>0</v>
      </c>
      <c r="E13" s="468">
        <v>0</v>
      </c>
      <c r="F13" s="464">
        <f>+C13-B13</f>
        <v>-1139816</v>
      </c>
      <c r="G13" s="183">
        <f>+D13-C13</f>
        <v>0</v>
      </c>
    </row>
    <row r="14" spans="1:8" s="32" customFormat="1" ht="30.75" customHeight="1">
      <c r="A14" s="44" t="s">
        <v>105</v>
      </c>
      <c r="B14" s="469">
        <f>+B8</f>
        <v>22622483.560000002</v>
      </c>
      <c r="C14" s="469">
        <f t="shared" ref="C14:E14" si="2">+C8</f>
        <v>22622483.560000002</v>
      </c>
      <c r="D14" s="469">
        <f t="shared" si="2"/>
        <v>15267564.880000001</v>
      </c>
      <c r="E14" s="469">
        <f t="shared" si="2"/>
        <v>15267564.880000001</v>
      </c>
      <c r="F14" s="45"/>
      <c r="G14" s="45"/>
    </row>
    <row r="15" spans="1:8">
      <c r="A15" s="21"/>
    </row>
    <row r="16" spans="1:8">
      <c r="A16" s="7"/>
      <c r="B16" s="188"/>
      <c r="C16" s="188"/>
      <c r="D16" s="188"/>
      <c r="E16" s="188"/>
      <c r="F16" s="8"/>
    </row>
    <row r="17" spans="1:6">
      <c r="A17" s="10"/>
      <c r="C17" s="12"/>
      <c r="D17" s="12"/>
      <c r="E17" s="12"/>
      <c r="F17" s="11"/>
    </row>
  </sheetData>
  <mergeCells count="6">
    <mergeCell ref="A5:A6"/>
    <mergeCell ref="A1:G1"/>
    <mergeCell ref="A3:G3"/>
    <mergeCell ref="A4:G4"/>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sheetPr>
    <tabColor rgb="FF00B050"/>
  </sheetPr>
  <dimension ref="A1:J31"/>
  <sheetViews>
    <sheetView showGridLines="0" topLeftCell="A19" workbookViewId="0">
      <selection activeCell="B19" sqref="B19"/>
    </sheetView>
  </sheetViews>
  <sheetFormatPr baseColWidth="10" defaultColWidth="11.44140625" defaultRowHeight="13.8"/>
  <cols>
    <col min="1" max="1" width="13.33203125" style="1" customWidth="1"/>
    <col min="2" max="2" width="14.33203125" style="1" customWidth="1"/>
    <col min="3" max="3" width="13" style="1" customWidth="1"/>
    <col min="4" max="5" width="12.5546875" style="1" customWidth="1"/>
    <col min="6" max="6" width="11.6640625" style="1" customWidth="1"/>
    <col min="7" max="7" width="11" style="1" customWidth="1"/>
    <col min="8" max="8" width="6.5546875" style="1" customWidth="1"/>
    <col min="9" max="9" width="68.6640625" style="1" customWidth="1"/>
    <col min="10" max="16384" width="11.44140625" style="1"/>
  </cols>
  <sheetData>
    <row r="1" spans="1:10" ht="35.1" customHeight="1">
      <c r="A1" s="539" t="s">
        <v>82</v>
      </c>
      <c r="B1" s="540"/>
      <c r="C1" s="540"/>
      <c r="D1" s="540"/>
      <c r="E1" s="540"/>
      <c r="F1" s="540"/>
      <c r="G1" s="540"/>
      <c r="H1" s="540"/>
      <c r="I1" s="541"/>
    </row>
    <row r="2" spans="1:10" ht="6.75" customHeight="1"/>
    <row r="3" spans="1:10" ht="17.25" customHeight="1">
      <c r="A3" s="542" t="str">
        <f>+'ECG-2'!A3:G3</f>
        <v>UNIDAD RESPONSABLE DEL GASTO: 35 C0 01 Secretaría de Desarrollo Rural y Equidad para las Comunidades</v>
      </c>
      <c r="B3" s="543"/>
      <c r="C3" s="543"/>
      <c r="D3" s="543"/>
      <c r="E3" s="543"/>
      <c r="F3" s="543"/>
      <c r="G3" s="543"/>
      <c r="H3" s="543"/>
      <c r="I3" s="544"/>
    </row>
    <row r="4" spans="1:10" ht="17.25" customHeight="1">
      <c r="A4" s="542" t="str">
        <f>+'ECG-2'!A4:G4</f>
        <v>PERÍODO: Enero - Diciembre 2017</v>
      </c>
      <c r="B4" s="543"/>
      <c r="C4" s="543"/>
      <c r="D4" s="543"/>
      <c r="E4" s="543"/>
      <c r="F4" s="543"/>
      <c r="G4" s="543"/>
      <c r="H4" s="543"/>
      <c r="I4" s="544"/>
    </row>
    <row r="5" spans="1:10" ht="25.5" customHeight="1">
      <c r="A5" s="537" t="s">
        <v>35</v>
      </c>
      <c r="B5" s="549" t="s">
        <v>97</v>
      </c>
      <c r="C5" s="550"/>
      <c r="D5" s="550"/>
      <c r="E5" s="551"/>
      <c r="F5" s="549" t="s">
        <v>89</v>
      </c>
      <c r="G5" s="551"/>
      <c r="H5" s="545" t="s">
        <v>192</v>
      </c>
      <c r="I5" s="546"/>
      <c r="J5" s="2"/>
    </row>
    <row r="6" spans="1:10" ht="25.5" customHeight="1">
      <c r="A6" s="560"/>
      <c r="B6" s="112" t="s">
        <v>191</v>
      </c>
      <c r="C6" s="113" t="s">
        <v>45</v>
      </c>
      <c r="D6" s="113" t="s">
        <v>46</v>
      </c>
      <c r="E6" s="113" t="s">
        <v>102</v>
      </c>
      <c r="F6" s="113" t="s">
        <v>103</v>
      </c>
      <c r="G6" s="113" t="s">
        <v>200</v>
      </c>
      <c r="H6" s="547" t="s">
        <v>199</v>
      </c>
      <c r="I6" s="548"/>
      <c r="J6" s="3"/>
    </row>
    <row r="7" spans="1:10" s="75" customFormat="1" ht="12.75" customHeight="1">
      <c r="A7" s="39" t="s">
        <v>0</v>
      </c>
      <c r="B7" s="39" t="s">
        <v>1</v>
      </c>
      <c r="C7" s="39" t="s">
        <v>2</v>
      </c>
      <c r="D7" s="39" t="s">
        <v>6</v>
      </c>
      <c r="E7" s="39" t="s">
        <v>3</v>
      </c>
      <c r="F7" s="39" t="s">
        <v>4</v>
      </c>
      <c r="G7" s="39" t="s">
        <v>5</v>
      </c>
      <c r="H7" s="74"/>
      <c r="I7" s="54"/>
    </row>
    <row r="8" spans="1:10" s="75" customFormat="1" ht="19.2" customHeight="1">
      <c r="A8" s="48"/>
      <c r="B8" s="49"/>
      <c r="C8" s="49"/>
      <c r="D8" s="49"/>
      <c r="E8" s="49"/>
      <c r="F8" s="50"/>
      <c r="G8" s="49"/>
      <c r="H8" s="69" t="s">
        <v>107</v>
      </c>
      <c r="I8" s="51"/>
    </row>
    <row r="9" spans="1:10" s="75" customFormat="1" ht="19.2" customHeight="1">
      <c r="A9" s="48"/>
      <c r="B9" s="49"/>
      <c r="C9" s="49"/>
      <c r="D9" s="49"/>
      <c r="E9" s="49"/>
      <c r="F9" s="50"/>
      <c r="G9" s="49"/>
      <c r="H9" s="69" t="s">
        <v>106</v>
      </c>
      <c r="I9" s="51"/>
    </row>
    <row r="10" spans="1:10" s="75" customFormat="1" ht="19.2" customHeight="1">
      <c r="A10" s="52"/>
      <c r="B10" s="53"/>
      <c r="C10" s="53"/>
      <c r="D10" s="53"/>
      <c r="E10" s="53"/>
      <c r="F10" s="53"/>
      <c r="G10" s="53"/>
      <c r="H10" s="70" t="s">
        <v>22</v>
      </c>
      <c r="I10" s="54"/>
    </row>
    <row r="11" spans="1:10" s="75" customFormat="1" ht="19.2" customHeight="1">
      <c r="A11" s="55"/>
      <c r="B11" s="56"/>
      <c r="C11" s="56"/>
      <c r="D11" s="56"/>
      <c r="E11" s="56"/>
      <c r="F11" s="56"/>
      <c r="G11" s="56"/>
      <c r="H11" s="71" t="s">
        <v>23</v>
      </c>
      <c r="I11" s="57"/>
    </row>
    <row r="12" spans="1:10" s="75" customFormat="1" ht="19.2" customHeight="1">
      <c r="A12" s="48"/>
      <c r="B12" s="49"/>
      <c r="C12" s="49"/>
      <c r="D12" s="49"/>
      <c r="E12" s="49"/>
      <c r="F12" s="49"/>
      <c r="G12" s="49"/>
      <c r="H12" s="72" t="s">
        <v>22</v>
      </c>
      <c r="I12" s="54"/>
    </row>
    <row r="13" spans="1:10" s="75" customFormat="1" ht="19.2" customHeight="1">
      <c r="A13" s="55"/>
      <c r="B13" s="56"/>
      <c r="C13" s="56"/>
      <c r="D13" s="56"/>
      <c r="E13" s="56"/>
      <c r="F13" s="56"/>
      <c r="G13" s="56"/>
      <c r="H13" s="71" t="s">
        <v>23</v>
      </c>
      <c r="I13" s="57"/>
    </row>
    <row r="14" spans="1:10" s="75" customFormat="1" ht="19.2" customHeight="1">
      <c r="A14" s="48"/>
      <c r="B14" s="49"/>
      <c r="C14" s="49"/>
      <c r="D14" s="49"/>
      <c r="E14" s="49"/>
      <c r="F14" s="49"/>
      <c r="G14" s="49"/>
      <c r="H14" s="72" t="s">
        <v>22</v>
      </c>
      <c r="I14" s="54"/>
    </row>
    <row r="15" spans="1:10" s="75" customFormat="1" ht="19.2" customHeight="1">
      <c r="A15" s="55"/>
      <c r="B15" s="56"/>
      <c r="C15" s="56"/>
      <c r="D15" s="56"/>
      <c r="E15" s="56"/>
      <c r="F15" s="56"/>
      <c r="G15" s="56"/>
      <c r="H15" s="71" t="s">
        <v>23</v>
      </c>
      <c r="I15" s="57"/>
    </row>
    <row r="16" spans="1:10" s="75" customFormat="1" ht="19.2" customHeight="1">
      <c r="A16" s="48"/>
      <c r="B16" s="49"/>
      <c r="C16" s="49"/>
      <c r="D16" s="49"/>
      <c r="E16" s="49"/>
      <c r="F16" s="49"/>
      <c r="G16" s="49"/>
      <c r="H16" s="72" t="s">
        <v>22</v>
      </c>
      <c r="I16" s="54"/>
    </row>
    <row r="17" spans="1:9" s="75" customFormat="1" ht="19.2" customHeight="1">
      <c r="A17" s="55"/>
      <c r="B17" s="56"/>
      <c r="C17" s="56"/>
      <c r="D17" s="56"/>
      <c r="E17" s="56"/>
      <c r="F17" s="56"/>
      <c r="G17" s="56"/>
      <c r="H17" s="71" t="s">
        <v>23</v>
      </c>
      <c r="I17" s="57"/>
    </row>
    <row r="18" spans="1:9" s="75" customFormat="1" ht="19.2" customHeight="1">
      <c r="A18" s="48"/>
      <c r="B18" s="49"/>
      <c r="C18" s="49"/>
      <c r="D18" s="49"/>
      <c r="E18" s="49"/>
      <c r="F18" s="49"/>
      <c r="G18" s="49"/>
      <c r="H18" s="72" t="s">
        <v>22</v>
      </c>
      <c r="I18" s="54"/>
    </row>
    <row r="19" spans="1:9" s="75" customFormat="1" ht="19.2" customHeight="1">
      <c r="A19" s="55"/>
      <c r="B19" s="56"/>
      <c r="C19" s="56"/>
      <c r="D19" s="56"/>
      <c r="E19" s="56"/>
      <c r="F19" s="56"/>
      <c r="G19" s="56"/>
      <c r="H19" s="71" t="s">
        <v>23</v>
      </c>
      <c r="I19" s="57"/>
    </row>
    <row r="20" spans="1:9" s="75" customFormat="1" ht="19.2" customHeight="1">
      <c r="A20" s="48"/>
      <c r="B20" s="49"/>
      <c r="C20" s="49"/>
      <c r="D20" s="49"/>
      <c r="E20" s="49"/>
      <c r="F20" s="49"/>
      <c r="G20" s="49"/>
      <c r="H20" s="72" t="s">
        <v>22</v>
      </c>
      <c r="I20" s="54"/>
    </row>
    <row r="21" spans="1:9" s="75" customFormat="1" ht="19.2" customHeight="1">
      <c r="A21" s="55"/>
      <c r="B21" s="56"/>
      <c r="C21" s="56"/>
      <c r="D21" s="56"/>
      <c r="E21" s="56"/>
      <c r="F21" s="56"/>
      <c r="G21" s="56"/>
      <c r="H21" s="71" t="s">
        <v>23</v>
      </c>
      <c r="I21" s="57"/>
    </row>
    <row r="22" spans="1:9" s="75" customFormat="1" ht="19.2" customHeight="1">
      <c r="A22" s="52"/>
      <c r="B22" s="53"/>
      <c r="C22" s="53"/>
      <c r="D22" s="53"/>
      <c r="E22" s="53"/>
      <c r="F22" s="53"/>
      <c r="G22" s="53"/>
      <c r="H22" s="70" t="s">
        <v>22</v>
      </c>
      <c r="I22" s="54"/>
    </row>
    <row r="23" spans="1:9" s="75" customFormat="1" ht="19.2" customHeight="1">
      <c r="A23" s="55"/>
      <c r="B23" s="56"/>
      <c r="C23" s="56"/>
      <c r="D23" s="56"/>
      <c r="E23" s="56"/>
      <c r="F23" s="56"/>
      <c r="G23" s="56"/>
      <c r="H23" s="71" t="s">
        <v>23</v>
      </c>
      <c r="I23" s="57"/>
    </row>
    <row r="24" spans="1:9" s="75" customFormat="1" ht="19.2" customHeight="1">
      <c r="A24" s="48"/>
      <c r="B24" s="49"/>
      <c r="C24" s="49"/>
      <c r="D24" s="49"/>
      <c r="E24" s="49"/>
      <c r="F24" s="49"/>
      <c r="G24" s="49"/>
      <c r="H24" s="72" t="s">
        <v>22</v>
      </c>
      <c r="I24" s="54"/>
    </row>
    <row r="25" spans="1:9" s="75" customFormat="1" ht="19.2" customHeight="1">
      <c r="A25" s="55"/>
      <c r="B25" s="56"/>
      <c r="C25" s="56"/>
      <c r="D25" s="56"/>
      <c r="E25" s="56"/>
      <c r="F25" s="56"/>
      <c r="G25" s="56"/>
      <c r="H25" s="71" t="s">
        <v>23</v>
      </c>
      <c r="I25" s="57"/>
    </row>
    <row r="26" spans="1:9" s="75" customFormat="1" ht="19.2" customHeight="1">
      <c r="A26" s="48"/>
      <c r="B26" s="49"/>
      <c r="C26" s="49"/>
      <c r="D26" s="49"/>
      <c r="E26" s="49"/>
      <c r="F26" s="49"/>
      <c r="G26" s="49"/>
      <c r="H26" s="72" t="s">
        <v>22</v>
      </c>
      <c r="I26" s="54"/>
    </row>
    <row r="27" spans="1:9" s="75" customFormat="1" ht="19.2" customHeight="1">
      <c r="A27" s="48"/>
      <c r="B27" s="49"/>
      <c r="C27" s="49"/>
      <c r="D27" s="49"/>
      <c r="E27" s="49"/>
      <c r="F27" s="49"/>
      <c r="G27" s="49"/>
      <c r="H27" s="72" t="s">
        <v>23</v>
      </c>
      <c r="I27" s="57"/>
    </row>
    <row r="28" spans="1:9" s="75" customFormat="1" ht="24.75" customHeight="1">
      <c r="A28" s="6" t="s">
        <v>108</v>
      </c>
      <c r="B28" s="58"/>
      <c r="C28" s="59"/>
      <c r="D28" s="59"/>
      <c r="E28" s="59"/>
      <c r="F28" s="59"/>
      <c r="G28" s="59"/>
      <c r="H28" s="73"/>
      <c r="I28" s="60"/>
    </row>
    <row r="30" spans="1:9">
      <c r="A30" s="7"/>
      <c r="F30" s="8"/>
      <c r="I30" s="9"/>
    </row>
    <row r="31" spans="1:9">
      <c r="A31" s="10"/>
      <c r="F31" s="11"/>
      <c r="I31" s="12"/>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sheetPr>
    <tabColor rgb="FF00B050"/>
  </sheetPr>
  <dimension ref="A1:Q103"/>
  <sheetViews>
    <sheetView showGridLines="0" view="pageBreakPreview" topLeftCell="A70" zoomScale="115" zoomScaleSheetLayoutView="115" workbookViewId="0">
      <selection activeCell="N75" sqref="N75"/>
    </sheetView>
  </sheetViews>
  <sheetFormatPr baseColWidth="10" defaultColWidth="11.44140625" defaultRowHeight="13.8"/>
  <cols>
    <col min="1" max="1" width="3.6640625" style="1" customWidth="1"/>
    <col min="2" max="2" width="3.33203125" style="1" customWidth="1"/>
    <col min="3" max="3" width="2.6640625" style="1" customWidth="1"/>
    <col min="4" max="4" width="3.109375" style="1" customWidth="1"/>
    <col min="5" max="5" width="4.6640625" style="1" customWidth="1"/>
    <col min="6" max="6" width="6" style="1" customWidth="1"/>
    <col min="7" max="7" width="30.5546875" style="1" customWidth="1"/>
    <col min="8" max="8" width="8.109375" style="1" customWidth="1"/>
    <col min="9" max="9" width="8.88671875" style="1" customWidth="1"/>
    <col min="10" max="11" width="8.33203125" style="1" customWidth="1"/>
    <col min="12" max="12" width="17.88671875" style="1" customWidth="1"/>
    <col min="13" max="13" width="19.109375" style="1" customWidth="1"/>
    <col min="14" max="14" width="18.6640625" style="1" customWidth="1"/>
    <col min="15" max="15" width="18" style="1" customWidth="1"/>
    <col min="16" max="16" width="9.33203125" style="450" customWidth="1"/>
    <col min="17" max="17" width="6.6640625" style="450" customWidth="1"/>
    <col min="18" max="16384" width="11.44140625" style="1"/>
  </cols>
  <sheetData>
    <row r="1" spans="1:17" ht="35.1" customHeight="1">
      <c r="A1" s="539" t="s">
        <v>85</v>
      </c>
      <c r="B1" s="540"/>
      <c r="C1" s="540"/>
      <c r="D1" s="540"/>
      <c r="E1" s="540"/>
      <c r="F1" s="540"/>
      <c r="G1" s="540"/>
      <c r="H1" s="540"/>
      <c r="I1" s="540"/>
      <c r="J1" s="540"/>
      <c r="K1" s="540"/>
      <c r="L1" s="540"/>
      <c r="M1" s="540"/>
      <c r="N1" s="540"/>
      <c r="O1" s="540"/>
      <c r="P1" s="540"/>
      <c r="Q1" s="541"/>
    </row>
    <row r="2" spans="1:17" ht="6" customHeight="1">
      <c r="Q2" s="453"/>
    </row>
    <row r="3" spans="1:17" ht="20.100000000000001" customHeight="1">
      <c r="A3" s="542" t="str">
        <f>+EPC!$A$3</f>
        <v>UNIDAD RESPONSABLE DEL GASTO: 35 C0 01 Secretaría de Desarrollo Rural y Equidad para las Comunidades</v>
      </c>
      <c r="B3" s="543"/>
      <c r="C3" s="543"/>
      <c r="D3" s="543"/>
      <c r="E3" s="543"/>
      <c r="F3" s="543"/>
      <c r="G3" s="543"/>
      <c r="H3" s="543"/>
      <c r="I3" s="543"/>
      <c r="J3" s="543"/>
      <c r="K3" s="543"/>
      <c r="L3" s="543"/>
      <c r="M3" s="543"/>
      <c r="N3" s="543"/>
      <c r="O3" s="543"/>
      <c r="P3" s="543"/>
      <c r="Q3" s="544"/>
    </row>
    <row r="4" spans="1:17" ht="20.100000000000001" customHeight="1">
      <c r="A4" s="542" t="str">
        <f>+EPC!$A$4</f>
        <v>PERÍODO: Enero - Diciembre 2017</v>
      </c>
      <c r="B4" s="543"/>
      <c r="C4" s="543"/>
      <c r="D4" s="543"/>
      <c r="E4" s="543"/>
      <c r="F4" s="543"/>
      <c r="G4" s="543"/>
      <c r="H4" s="543"/>
      <c r="I4" s="543"/>
      <c r="J4" s="543"/>
      <c r="K4" s="543"/>
      <c r="L4" s="543"/>
      <c r="M4" s="543"/>
      <c r="N4" s="543"/>
      <c r="O4" s="543"/>
      <c r="P4" s="543"/>
      <c r="Q4" s="544"/>
    </row>
    <row r="5" spans="1:17" ht="15" customHeight="1">
      <c r="A5" s="537" t="s">
        <v>84</v>
      </c>
      <c r="B5" s="537" t="s">
        <v>44</v>
      </c>
      <c r="C5" s="537" t="s">
        <v>42</v>
      </c>
      <c r="D5" s="537" t="s">
        <v>43</v>
      </c>
      <c r="E5" s="537" t="s">
        <v>12</v>
      </c>
      <c r="F5" s="537" t="s">
        <v>74</v>
      </c>
      <c r="G5" s="537" t="s">
        <v>13</v>
      </c>
      <c r="H5" s="537" t="s">
        <v>28</v>
      </c>
      <c r="I5" s="114" t="s">
        <v>15</v>
      </c>
      <c r="J5" s="114"/>
      <c r="K5" s="114"/>
      <c r="L5" s="114"/>
      <c r="M5" s="114"/>
      <c r="N5" s="114"/>
      <c r="O5" s="114"/>
      <c r="P5" s="451"/>
      <c r="Q5" s="454"/>
    </row>
    <row r="6" spans="1:17" ht="15" customHeight="1">
      <c r="A6" s="561"/>
      <c r="B6" s="561"/>
      <c r="C6" s="561"/>
      <c r="D6" s="561"/>
      <c r="E6" s="561"/>
      <c r="F6" s="561"/>
      <c r="G6" s="561"/>
      <c r="H6" s="561"/>
      <c r="I6" s="116" t="s">
        <v>14</v>
      </c>
      <c r="J6" s="115"/>
      <c r="K6" s="537" t="s">
        <v>198</v>
      </c>
      <c r="L6" s="563" t="s">
        <v>96</v>
      </c>
      <c r="M6" s="564"/>
      <c r="N6" s="564"/>
      <c r="O6" s="564"/>
      <c r="P6" s="565" t="s">
        <v>128</v>
      </c>
      <c r="Q6" s="565" t="s">
        <v>112</v>
      </c>
    </row>
    <row r="7" spans="1:17" ht="42" customHeight="1">
      <c r="A7" s="562"/>
      <c r="B7" s="562"/>
      <c r="C7" s="562"/>
      <c r="D7" s="562"/>
      <c r="E7" s="562"/>
      <c r="F7" s="562"/>
      <c r="G7" s="562"/>
      <c r="H7" s="562"/>
      <c r="I7" s="113" t="s">
        <v>191</v>
      </c>
      <c r="J7" s="113" t="s">
        <v>29</v>
      </c>
      <c r="K7" s="538"/>
      <c r="L7" s="113" t="s">
        <v>195</v>
      </c>
      <c r="M7" s="113" t="s">
        <v>109</v>
      </c>
      <c r="N7" s="113" t="s">
        <v>110</v>
      </c>
      <c r="O7" s="113" t="s">
        <v>111</v>
      </c>
      <c r="P7" s="566"/>
      <c r="Q7" s="566"/>
    </row>
    <row r="8" spans="1:17" s="32" customFormat="1" ht="24" customHeight="1">
      <c r="A8" s="194">
        <v>1</v>
      </c>
      <c r="B8" s="195"/>
      <c r="C8" s="195"/>
      <c r="D8" s="195"/>
      <c r="E8" s="196"/>
      <c r="F8" s="197"/>
      <c r="G8" s="198" t="s">
        <v>209</v>
      </c>
      <c r="H8" s="39"/>
      <c r="I8" s="39"/>
      <c r="J8" s="39"/>
      <c r="K8" s="39"/>
      <c r="L8" s="207">
        <f>+L9+L17+L46</f>
        <v>153762746.18000001</v>
      </c>
      <c r="M8" s="207">
        <f>+M9+M17+M46</f>
        <v>153762746.18000001</v>
      </c>
      <c r="N8" s="207">
        <f>+N9+N17+N46</f>
        <v>144640394.79000002</v>
      </c>
      <c r="O8" s="207">
        <f>+O9+O17+O46</f>
        <v>144640394.79000002</v>
      </c>
      <c r="P8" s="213"/>
      <c r="Q8" s="213"/>
    </row>
    <row r="9" spans="1:17" s="32" customFormat="1" ht="15" customHeight="1">
      <c r="A9" s="195"/>
      <c r="B9" s="194">
        <v>1</v>
      </c>
      <c r="C9" s="194"/>
      <c r="D9" s="194"/>
      <c r="E9" s="194"/>
      <c r="F9" s="194"/>
      <c r="G9" s="198" t="s">
        <v>210</v>
      </c>
      <c r="H9" s="38"/>
      <c r="I9" s="64"/>
      <c r="J9" s="64"/>
      <c r="K9" s="65"/>
      <c r="L9" s="207">
        <f t="shared" ref="L9:O10" si="0">+L10</f>
        <v>30600023.060000002</v>
      </c>
      <c r="M9" s="207">
        <f t="shared" si="0"/>
        <v>30600023.060000002</v>
      </c>
      <c r="N9" s="207">
        <f t="shared" si="0"/>
        <v>28937680.760000002</v>
      </c>
      <c r="O9" s="207">
        <f t="shared" si="0"/>
        <v>28937680.760000002</v>
      </c>
      <c r="P9" s="212"/>
      <c r="Q9" s="212"/>
    </row>
    <row r="10" spans="1:17" s="32" customFormat="1" ht="15" customHeight="1">
      <c r="A10" s="195"/>
      <c r="B10" s="194"/>
      <c r="C10" s="194">
        <v>2</v>
      </c>
      <c r="D10" s="194"/>
      <c r="E10" s="194"/>
      <c r="F10" s="194"/>
      <c r="G10" s="198" t="s">
        <v>211</v>
      </c>
      <c r="H10" s="38"/>
      <c r="I10" s="65"/>
      <c r="J10" s="65"/>
      <c r="K10" s="67"/>
      <c r="L10" s="207">
        <f t="shared" si="0"/>
        <v>30600023.060000002</v>
      </c>
      <c r="M10" s="207">
        <f t="shared" si="0"/>
        <v>30600023.060000002</v>
      </c>
      <c r="N10" s="207">
        <f t="shared" si="0"/>
        <v>28937680.760000002</v>
      </c>
      <c r="O10" s="207">
        <f t="shared" si="0"/>
        <v>28937680.760000002</v>
      </c>
      <c r="P10" s="212"/>
      <c r="Q10" s="212"/>
    </row>
    <row r="11" spans="1:17" s="32" customFormat="1" ht="15" customHeight="1">
      <c r="A11" s="195"/>
      <c r="B11" s="194"/>
      <c r="C11" s="194"/>
      <c r="D11" s="194">
        <v>4</v>
      </c>
      <c r="E11" s="194"/>
      <c r="F11" s="194"/>
      <c r="G11" s="198" t="s">
        <v>212</v>
      </c>
      <c r="H11" s="38"/>
      <c r="I11" s="65"/>
      <c r="J11" s="65"/>
      <c r="K11" s="65"/>
      <c r="L11" s="207">
        <f>+L12+L13+L15</f>
        <v>30600023.060000002</v>
      </c>
      <c r="M11" s="207">
        <f>+M12+M13+M15</f>
        <v>30600023.060000002</v>
      </c>
      <c r="N11" s="207">
        <f>+N12+N13+N15</f>
        <v>28937680.760000002</v>
      </c>
      <c r="O11" s="207">
        <f>+O12+O13+O15</f>
        <v>28937680.760000002</v>
      </c>
      <c r="P11" s="212"/>
      <c r="Q11" s="212"/>
    </row>
    <row r="12" spans="1:17" s="32" customFormat="1" ht="28.5" customHeight="1">
      <c r="A12" s="199"/>
      <c r="B12" s="194"/>
      <c r="C12" s="194"/>
      <c r="D12" s="194"/>
      <c r="E12" s="194">
        <v>301</v>
      </c>
      <c r="F12" s="194"/>
      <c r="G12" s="200" t="s">
        <v>213</v>
      </c>
      <c r="H12" s="38" t="s">
        <v>214</v>
      </c>
      <c r="I12" s="65">
        <v>30</v>
      </c>
      <c r="J12" s="65">
        <v>30</v>
      </c>
      <c r="K12" s="231">
        <f>+J12/I12</f>
        <v>1</v>
      </c>
      <c r="L12" s="66">
        <v>2119489.2400000002</v>
      </c>
      <c r="M12" s="66">
        <v>2119489.2400000002</v>
      </c>
      <c r="N12" s="66">
        <v>1979446.64</v>
      </c>
      <c r="O12" s="66">
        <v>1979446.64</v>
      </c>
      <c r="P12" s="212">
        <f>+M12/L12</f>
        <v>1</v>
      </c>
      <c r="Q12" s="212">
        <f>+K12/P12</f>
        <v>1</v>
      </c>
    </row>
    <row r="13" spans="1:17" s="32" customFormat="1" ht="46.5" customHeight="1">
      <c r="A13" s="199"/>
      <c r="B13" s="194"/>
      <c r="C13" s="194"/>
      <c r="D13" s="194"/>
      <c r="E13" s="194">
        <v>335</v>
      </c>
      <c r="F13" s="201"/>
      <c r="G13" s="200" t="s">
        <v>215</v>
      </c>
      <c r="H13" s="38" t="s">
        <v>214</v>
      </c>
      <c r="I13" s="39">
        <v>1361</v>
      </c>
      <c r="J13" s="39">
        <v>1361</v>
      </c>
      <c r="K13" s="231">
        <f t="shared" ref="K13:K76" si="1">+J13/I13</f>
        <v>1</v>
      </c>
      <c r="L13" s="66">
        <v>22636440</v>
      </c>
      <c r="M13" s="66">
        <v>22636440</v>
      </c>
      <c r="N13" s="66">
        <v>21627050.120000001</v>
      </c>
      <c r="O13" s="66">
        <v>21627050.120000001</v>
      </c>
      <c r="P13" s="212">
        <f t="shared" ref="P13:P76" si="2">+M13/L13</f>
        <v>1</v>
      </c>
      <c r="Q13" s="212">
        <f t="shared" ref="Q13:Q76" si="3">+K13/P13</f>
        <v>1</v>
      </c>
    </row>
    <row r="14" spans="1:17" s="32" customFormat="1" ht="49.5" customHeight="1">
      <c r="A14" s="199"/>
      <c r="B14" s="194"/>
      <c r="C14" s="194"/>
      <c r="D14" s="194"/>
      <c r="E14" s="194"/>
      <c r="F14" s="201" t="s">
        <v>216</v>
      </c>
      <c r="G14" s="200" t="s">
        <v>217</v>
      </c>
      <c r="H14" s="38" t="s">
        <v>214</v>
      </c>
      <c r="I14" s="39">
        <v>1361</v>
      </c>
      <c r="J14" s="39">
        <v>1361</v>
      </c>
      <c r="K14" s="231">
        <f t="shared" si="1"/>
        <v>1</v>
      </c>
      <c r="L14" s="66">
        <v>1636440</v>
      </c>
      <c r="M14" s="66">
        <v>1636440</v>
      </c>
      <c r="N14" s="66">
        <v>1635087</v>
      </c>
      <c r="O14" s="66">
        <v>1635087</v>
      </c>
      <c r="P14" s="212">
        <f t="shared" si="2"/>
        <v>1</v>
      </c>
      <c r="Q14" s="212">
        <f t="shared" si="3"/>
        <v>1</v>
      </c>
    </row>
    <row r="15" spans="1:17" s="32" customFormat="1" ht="41.25" customHeight="1">
      <c r="A15" s="199"/>
      <c r="B15" s="194"/>
      <c r="C15" s="194"/>
      <c r="D15" s="194"/>
      <c r="E15" s="194">
        <v>336</v>
      </c>
      <c r="F15" s="201"/>
      <c r="G15" s="200" t="s">
        <v>218</v>
      </c>
      <c r="H15" s="38" t="s">
        <v>214</v>
      </c>
      <c r="I15" s="65">
        <v>3200</v>
      </c>
      <c r="J15" s="65">
        <v>3300</v>
      </c>
      <c r="K15" s="231">
        <f t="shared" si="1"/>
        <v>1.03125</v>
      </c>
      <c r="L15" s="66">
        <v>5844093.8200000003</v>
      </c>
      <c r="M15" s="66">
        <v>5844093.8200000003</v>
      </c>
      <c r="N15" s="66">
        <v>5331184</v>
      </c>
      <c r="O15" s="66">
        <v>5331184</v>
      </c>
      <c r="P15" s="212">
        <f t="shared" si="2"/>
        <v>1</v>
      </c>
      <c r="Q15" s="212">
        <f t="shared" si="3"/>
        <v>1.03125</v>
      </c>
    </row>
    <row r="16" spans="1:17" s="32" customFormat="1" ht="41.25" customHeight="1">
      <c r="A16" s="199"/>
      <c r="B16" s="194"/>
      <c r="C16" s="194"/>
      <c r="D16" s="194"/>
      <c r="E16" s="194"/>
      <c r="F16" s="201" t="s">
        <v>219</v>
      </c>
      <c r="G16" s="200" t="s">
        <v>220</v>
      </c>
      <c r="H16" s="38" t="s">
        <v>214</v>
      </c>
      <c r="I16" s="65">
        <v>3200</v>
      </c>
      <c r="J16" s="65">
        <v>3300</v>
      </c>
      <c r="K16" s="231">
        <f t="shared" si="1"/>
        <v>1.03125</v>
      </c>
      <c r="L16" s="66">
        <v>5844093.8200000003</v>
      </c>
      <c r="M16" s="66">
        <v>5844093.8200000003</v>
      </c>
      <c r="N16" s="66">
        <v>5331184</v>
      </c>
      <c r="O16" s="66">
        <v>5331184</v>
      </c>
      <c r="P16" s="212">
        <f t="shared" si="2"/>
        <v>1</v>
      </c>
      <c r="Q16" s="212">
        <f t="shared" si="3"/>
        <v>1.03125</v>
      </c>
    </row>
    <row r="17" spans="1:17" s="32" customFormat="1" ht="19.5" customHeight="1">
      <c r="A17" s="196"/>
      <c r="B17" s="194">
        <v>2</v>
      </c>
      <c r="C17" s="194"/>
      <c r="D17" s="194"/>
      <c r="E17" s="194"/>
      <c r="F17" s="194"/>
      <c r="G17" s="198" t="s">
        <v>221</v>
      </c>
      <c r="H17" s="183"/>
      <c r="I17" s="65"/>
      <c r="J17" s="65"/>
      <c r="K17" s="231"/>
      <c r="L17" s="208">
        <f>+L18</f>
        <v>87962147.069999993</v>
      </c>
      <c r="M17" s="208">
        <f>+M18</f>
        <v>87962147.069999993</v>
      </c>
      <c r="N17" s="208">
        <f>+N18</f>
        <v>81220069.030000001</v>
      </c>
      <c r="O17" s="208">
        <f>+O18</f>
        <v>81220069.030000001</v>
      </c>
      <c r="P17" s="212"/>
      <c r="Q17" s="212"/>
    </row>
    <row r="18" spans="1:17" s="32" customFormat="1" ht="18" customHeight="1">
      <c r="A18" s="196"/>
      <c r="B18" s="194"/>
      <c r="C18" s="194">
        <v>6</v>
      </c>
      <c r="D18" s="194"/>
      <c r="E18" s="194"/>
      <c r="F18" s="194"/>
      <c r="G18" s="198" t="s">
        <v>222</v>
      </c>
      <c r="H18" s="183"/>
      <c r="I18" s="65"/>
      <c r="J18" s="65"/>
      <c r="K18" s="231"/>
      <c r="L18" s="208">
        <f>+L19+L22+L29+L43</f>
        <v>87962147.069999993</v>
      </c>
      <c r="M18" s="208">
        <f>+M19+M22+M29+M43</f>
        <v>87962147.069999993</v>
      </c>
      <c r="N18" s="208">
        <f>+N19+N22+N29+N43</f>
        <v>81220069.030000001</v>
      </c>
      <c r="O18" s="208">
        <f>+O19+O22+O29+O43</f>
        <v>81220069.030000001</v>
      </c>
      <c r="P18" s="212"/>
      <c r="Q18" s="212"/>
    </row>
    <row r="19" spans="1:17" s="32" customFormat="1" ht="15" customHeight="1">
      <c r="A19" s="196"/>
      <c r="B19" s="194"/>
      <c r="C19" s="194"/>
      <c r="D19" s="194">
        <v>5</v>
      </c>
      <c r="E19" s="194"/>
      <c r="F19" s="194"/>
      <c r="G19" s="198" t="s">
        <v>223</v>
      </c>
      <c r="H19" s="183"/>
      <c r="I19" s="65"/>
      <c r="J19" s="65"/>
      <c r="K19" s="231"/>
      <c r="L19" s="208">
        <f>+L20</f>
        <v>8179472</v>
      </c>
      <c r="M19" s="208">
        <f>+M20</f>
        <v>8179472</v>
      </c>
      <c r="N19" s="208">
        <f>+N20</f>
        <v>8173311.0999999996</v>
      </c>
      <c r="O19" s="208">
        <f>+O20</f>
        <v>8173311.0999999996</v>
      </c>
      <c r="P19" s="212"/>
      <c r="Q19" s="212"/>
    </row>
    <row r="20" spans="1:17" s="32" customFormat="1" ht="34.5" customHeight="1">
      <c r="A20" s="196"/>
      <c r="B20" s="194"/>
      <c r="C20" s="194"/>
      <c r="D20" s="194"/>
      <c r="E20" s="201">
        <v>475</v>
      </c>
      <c r="F20" s="201"/>
      <c r="G20" s="200" t="s">
        <v>224</v>
      </c>
      <c r="H20" s="38" t="s">
        <v>225</v>
      </c>
      <c r="I20" s="65">
        <v>646</v>
      </c>
      <c r="J20" s="65">
        <v>646</v>
      </c>
      <c r="K20" s="231">
        <f t="shared" si="1"/>
        <v>1</v>
      </c>
      <c r="L20" s="66">
        <v>8179472</v>
      </c>
      <c r="M20" s="66">
        <v>8179472</v>
      </c>
      <c r="N20" s="66">
        <v>8173311.0999999996</v>
      </c>
      <c r="O20" s="66">
        <v>8173311.0999999996</v>
      </c>
      <c r="P20" s="212">
        <f t="shared" si="2"/>
        <v>1</v>
      </c>
      <c r="Q20" s="212">
        <f t="shared" si="3"/>
        <v>1</v>
      </c>
    </row>
    <row r="21" spans="1:17" s="32" customFormat="1" ht="50.25" customHeight="1">
      <c r="A21" s="196"/>
      <c r="B21" s="194"/>
      <c r="C21" s="194"/>
      <c r="D21" s="194"/>
      <c r="E21" s="194"/>
      <c r="F21" s="201" t="s">
        <v>226</v>
      </c>
      <c r="G21" s="200" t="s">
        <v>227</v>
      </c>
      <c r="H21" s="38" t="s">
        <v>225</v>
      </c>
      <c r="I21" s="65">
        <v>646</v>
      </c>
      <c r="J21" s="65">
        <v>646</v>
      </c>
      <c r="K21" s="231">
        <f t="shared" si="1"/>
        <v>1</v>
      </c>
      <c r="L21" s="66">
        <v>8179472</v>
      </c>
      <c r="M21" s="66">
        <v>8179472</v>
      </c>
      <c r="N21" s="66">
        <v>8173311.0999999996</v>
      </c>
      <c r="O21" s="66">
        <v>8173311.0999999996</v>
      </c>
      <c r="P21" s="212">
        <f t="shared" si="2"/>
        <v>1</v>
      </c>
      <c r="Q21" s="212">
        <f t="shared" si="3"/>
        <v>1</v>
      </c>
    </row>
    <row r="22" spans="1:17" s="32" customFormat="1" ht="15" customHeight="1">
      <c r="A22" s="196"/>
      <c r="B22" s="194"/>
      <c r="C22" s="194"/>
      <c r="D22" s="194">
        <v>7</v>
      </c>
      <c r="E22" s="194"/>
      <c r="F22" s="194"/>
      <c r="G22" s="198" t="s">
        <v>228</v>
      </c>
      <c r="H22" s="183"/>
      <c r="I22" s="65"/>
      <c r="J22" s="65"/>
      <c r="K22" s="231"/>
      <c r="L22" s="208">
        <f>+L23+L25+L27</f>
        <v>21310751</v>
      </c>
      <c r="M22" s="208">
        <f>+M23+M25+M27</f>
        <v>21310751</v>
      </c>
      <c r="N22" s="208">
        <f>+N23+N25+N27</f>
        <v>20898081</v>
      </c>
      <c r="O22" s="208">
        <f>+O23+O25+O27</f>
        <v>20898081</v>
      </c>
      <c r="P22" s="212"/>
      <c r="Q22" s="212"/>
    </row>
    <row r="23" spans="1:17" s="32" customFormat="1" ht="30" customHeight="1">
      <c r="A23" s="196"/>
      <c r="B23" s="194"/>
      <c r="C23" s="194"/>
      <c r="D23" s="194"/>
      <c r="E23" s="194">
        <v>459</v>
      </c>
      <c r="F23" s="201"/>
      <c r="G23" s="200" t="s">
        <v>229</v>
      </c>
      <c r="H23" s="38" t="s">
        <v>214</v>
      </c>
      <c r="I23" s="65">
        <v>487</v>
      </c>
      <c r="J23" s="65">
        <v>487</v>
      </c>
      <c r="K23" s="231">
        <f t="shared" si="1"/>
        <v>1</v>
      </c>
      <c r="L23" s="66">
        <v>14504504</v>
      </c>
      <c r="M23" s="66">
        <v>14504504</v>
      </c>
      <c r="N23" s="66">
        <v>14091834</v>
      </c>
      <c r="O23" s="66">
        <v>14091834</v>
      </c>
      <c r="P23" s="212">
        <f t="shared" si="2"/>
        <v>1</v>
      </c>
      <c r="Q23" s="212">
        <f t="shared" si="3"/>
        <v>1</v>
      </c>
    </row>
    <row r="24" spans="1:17" s="32" customFormat="1" ht="51" customHeight="1">
      <c r="A24" s="196"/>
      <c r="B24" s="194"/>
      <c r="C24" s="194"/>
      <c r="D24" s="194"/>
      <c r="E24" s="194"/>
      <c r="F24" s="201" t="s">
        <v>216</v>
      </c>
      <c r="G24" s="200" t="s">
        <v>217</v>
      </c>
      <c r="H24" s="38" t="s">
        <v>214</v>
      </c>
      <c r="I24" s="65">
        <v>487</v>
      </c>
      <c r="J24" s="65">
        <v>487</v>
      </c>
      <c r="K24" s="231">
        <f t="shared" si="1"/>
        <v>1</v>
      </c>
      <c r="L24" s="66">
        <v>14504504</v>
      </c>
      <c r="M24" s="66">
        <v>14504504</v>
      </c>
      <c r="N24" s="66">
        <v>14091834</v>
      </c>
      <c r="O24" s="66">
        <v>14091834</v>
      </c>
      <c r="P24" s="212">
        <f t="shared" si="2"/>
        <v>1</v>
      </c>
      <c r="Q24" s="212">
        <f t="shared" si="3"/>
        <v>1</v>
      </c>
    </row>
    <row r="25" spans="1:17" s="32" customFormat="1" ht="24.75" customHeight="1">
      <c r="A25" s="196"/>
      <c r="B25" s="194"/>
      <c r="C25" s="194"/>
      <c r="D25" s="194"/>
      <c r="E25" s="194">
        <v>474</v>
      </c>
      <c r="F25" s="194"/>
      <c r="G25" s="200" t="s">
        <v>230</v>
      </c>
      <c r="H25" s="38" t="s">
        <v>225</v>
      </c>
      <c r="I25" s="65">
        <v>116</v>
      </c>
      <c r="J25" s="65">
        <v>116</v>
      </c>
      <c r="K25" s="231">
        <f t="shared" si="1"/>
        <v>1</v>
      </c>
      <c r="L25" s="66">
        <v>2351231</v>
      </c>
      <c r="M25" s="66">
        <v>2351231</v>
      </c>
      <c r="N25" s="66">
        <v>2351231</v>
      </c>
      <c r="O25" s="66">
        <v>2351231</v>
      </c>
      <c r="P25" s="212">
        <f t="shared" si="2"/>
        <v>1</v>
      </c>
      <c r="Q25" s="212">
        <f t="shared" si="3"/>
        <v>1</v>
      </c>
    </row>
    <row r="26" spans="1:17" s="32" customFormat="1" ht="33.75" customHeight="1">
      <c r="A26" s="196"/>
      <c r="B26" s="194"/>
      <c r="C26" s="194"/>
      <c r="D26" s="194"/>
      <c r="E26" s="194"/>
      <c r="F26" s="194" t="s">
        <v>231</v>
      </c>
      <c r="G26" s="200" t="s">
        <v>232</v>
      </c>
      <c r="H26" s="38" t="s">
        <v>225</v>
      </c>
      <c r="I26" s="65">
        <v>116</v>
      </c>
      <c r="J26" s="65">
        <v>116</v>
      </c>
      <c r="K26" s="231">
        <f t="shared" si="1"/>
        <v>1</v>
      </c>
      <c r="L26" s="66">
        <v>2351231</v>
      </c>
      <c r="M26" s="66">
        <v>2351231</v>
      </c>
      <c r="N26" s="66">
        <v>2351231</v>
      </c>
      <c r="O26" s="66">
        <v>2351231</v>
      </c>
      <c r="P26" s="212">
        <f t="shared" si="2"/>
        <v>1</v>
      </c>
      <c r="Q26" s="212">
        <f t="shared" si="3"/>
        <v>1</v>
      </c>
    </row>
    <row r="27" spans="1:17" s="32" customFormat="1" ht="30" customHeight="1">
      <c r="A27" s="196"/>
      <c r="B27" s="194"/>
      <c r="C27" s="194"/>
      <c r="D27" s="194"/>
      <c r="E27" s="194">
        <v>475</v>
      </c>
      <c r="F27" s="194"/>
      <c r="G27" s="200" t="s">
        <v>233</v>
      </c>
      <c r="H27" s="38" t="s">
        <v>214</v>
      </c>
      <c r="I27" s="399">
        <v>134</v>
      </c>
      <c r="J27" s="399">
        <v>134</v>
      </c>
      <c r="K27" s="231">
        <f t="shared" si="1"/>
        <v>1</v>
      </c>
      <c r="L27" s="66">
        <v>4455016</v>
      </c>
      <c r="M27" s="66">
        <v>4455016</v>
      </c>
      <c r="N27" s="66">
        <v>4455016</v>
      </c>
      <c r="O27" s="66">
        <v>4455016</v>
      </c>
      <c r="P27" s="212">
        <f t="shared" si="2"/>
        <v>1</v>
      </c>
      <c r="Q27" s="212">
        <f t="shared" si="3"/>
        <v>1</v>
      </c>
    </row>
    <row r="28" spans="1:17" s="32" customFormat="1" ht="32.25" customHeight="1">
      <c r="A28" s="196"/>
      <c r="B28" s="194"/>
      <c r="C28" s="194"/>
      <c r="D28" s="194"/>
      <c r="E28" s="194"/>
      <c r="F28" s="194" t="s">
        <v>234</v>
      </c>
      <c r="G28" s="200" t="s">
        <v>235</v>
      </c>
      <c r="H28" s="38" t="s">
        <v>214</v>
      </c>
      <c r="I28" s="399">
        <v>134</v>
      </c>
      <c r="J28" s="399">
        <v>134</v>
      </c>
      <c r="K28" s="231">
        <f t="shared" si="1"/>
        <v>1</v>
      </c>
      <c r="L28" s="66">
        <v>4455016</v>
      </c>
      <c r="M28" s="66">
        <v>4455016</v>
      </c>
      <c r="N28" s="66">
        <v>4455016</v>
      </c>
      <c r="O28" s="66">
        <v>4455016</v>
      </c>
      <c r="P28" s="212">
        <f t="shared" si="2"/>
        <v>1</v>
      </c>
      <c r="Q28" s="212">
        <f t="shared" si="3"/>
        <v>1</v>
      </c>
    </row>
    <row r="29" spans="1:17" s="32" customFormat="1" ht="15" customHeight="1">
      <c r="A29" s="196"/>
      <c r="B29" s="194"/>
      <c r="C29" s="194"/>
      <c r="D29" s="194">
        <v>8</v>
      </c>
      <c r="E29" s="194"/>
      <c r="F29" s="194"/>
      <c r="G29" s="198" t="s">
        <v>236</v>
      </c>
      <c r="H29" s="183"/>
      <c r="I29" s="65"/>
      <c r="J29" s="65"/>
      <c r="K29" s="231"/>
      <c r="L29" s="208">
        <f>+L30+L32+L34+L36+L38+L40+L41</f>
        <v>56113436.07</v>
      </c>
      <c r="M29" s="208">
        <f>+M30+M32+M34+M36+M38+M40+M41</f>
        <v>56113436.07</v>
      </c>
      <c r="N29" s="208">
        <f>+N30+N32+N34+N36+N38+N40+N41</f>
        <v>49863576.93</v>
      </c>
      <c r="O29" s="208">
        <f>+O30+O32+O34+O36+O38+O40+O41</f>
        <v>49863576.93</v>
      </c>
      <c r="P29" s="212"/>
      <c r="Q29" s="212"/>
    </row>
    <row r="30" spans="1:17" s="32" customFormat="1" ht="45.75" customHeight="1">
      <c r="A30" s="196"/>
      <c r="B30" s="194"/>
      <c r="C30" s="194"/>
      <c r="D30" s="194"/>
      <c r="E30" s="194">
        <v>477</v>
      </c>
      <c r="F30" s="194"/>
      <c r="G30" s="200" t="s">
        <v>237</v>
      </c>
      <c r="H30" s="38" t="s">
        <v>214</v>
      </c>
      <c r="I30" s="65">
        <v>386</v>
      </c>
      <c r="J30" s="65">
        <v>386</v>
      </c>
      <c r="K30" s="231">
        <f t="shared" si="1"/>
        <v>1</v>
      </c>
      <c r="L30" s="66">
        <v>1873600</v>
      </c>
      <c r="M30" s="66">
        <v>1873600</v>
      </c>
      <c r="N30" s="66">
        <v>1873600</v>
      </c>
      <c r="O30" s="66">
        <v>1873600</v>
      </c>
      <c r="P30" s="212">
        <f t="shared" si="2"/>
        <v>1</v>
      </c>
      <c r="Q30" s="212">
        <f t="shared" si="3"/>
        <v>1</v>
      </c>
    </row>
    <row r="31" spans="1:17" s="32" customFormat="1" ht="27" customHeight="1">
      <c r="A31" s="196"/>
      <c r="B31" s="194"/>
      <c r="C31" s="194"/>
      <c r="D31" s="194"/>
      <c r="E31" s="194"/>
      <c r="F31" s="194" t="s">
        <v>216</v>
      </c>
      <c r="G31" s="200" t="s">
        <v>217</v>
      </c>
      <c r="H31" s="38" t="s">
        <v>214</v>
      </c>
      <c r="I31" s="65">
        <v>386</v>
      </c>
      <c r="J31" s="65">
        <v>386</v>
      </c>
      <c r="K31" s="231">
        <f t="shared" si="1"/>
        <v>1</v>
      </c>
      <c r="L31" s="66">
        <v>1873600</v>
      </c>
      <c r="M31" s="66">
        <v>1873600</v>
      </c>
      <c r="N31" s="66">
        <v>1873600</v>
      </c>
      <c r="O31" s="66">
        <v>1873600</v>
      </c>
      <c r="P31" s="212">
        <f t="shared" si="2"/>
        <v>1</v>
      </c>
      <c r="Q31" s="212">
        <f t="shared" si="3"/>
        <v>1</v>
      </c>
    </row>
    <row r="32" spans="1:17" ht="48">
      <c r="A32" s="196"/>
      <c r="B32" s="194"/>
      <c r="C32" s="194"/>
      <c r="D32" s="194"/>
      <c r="E32" s="194">
        <v>478</v>
      </c>
      <c r="F32" s="201"/>
      <c r="G32" s="200" t="s">
        <v>238</v>
      </c>
      <c r="H32" s="38" t="s">
        <v>214</v>
      </c>
      <c r="I32" s="399">
        <f>180+404</f>
        <v>584</v>
      </c>
      <c r="J32" s="399">
        <f>180+404</f>
        <v>584</v>
      </c>
      <c r="K32" s="231">
        <f t="shared" si="1"/>
        <v>1</v>
      </c>
      <c r="L32" s="66">
        <v>22033866.809999999</v>
      </c>
      <c r="M32" s="66">
        <v>22033866.809999999</v>
      </c>
      <c r="N32" s="66">
        <v>18944064.390000001</v>
      </c>
      <c r="O32" s="66">
        <v>18944064.390000001</v>
      </c>
      <c r="P32" s="212">
        <f t="shared" si="2"/>
        <v>1</v>
      </c>
      <c r="Q32" s="212">
        <f t="shared" si="3"/>
        <v>1</v>
      </c>
    </row>
    <row r="33" spans="1:17" ht="48">
      <c r="A33" s="196"/>
      <c r="B33" s="194"/>
      <c r="C33" s="194"/>
      <c r="D33" s="194"/>
      <c r="E33" s="194"/>
      <c r="F33" s="201" t="s">
        <v>216</v>
      </c>
      <c r="G33" s="200" t="s">
        <v>217</v>
      </c>
      <c r="H33" s="38" t="s">
        <v>214</v>
      </c>
      <c r="I33" s="399">
        <f>180+404</f>
        <v>584</v>
      </c>
      <c r="J33" s="399">
        <f>180+404</f>
        <v>584</v>
      </c>
      <c r="K33" s="231">
        <f t="shared" si="1"/>
        <v>1</v>
      </c>
      <c r="L33" s="66">
        <v>4162468</v>
      </c>
      <c r="M33" s="66">
        <v>4162468</v>
      </c>
      <c r="N33" s="66">
        <v>4145013</v>
      </c>
      <c r="O33" s="66">
        <v>4145013</v>
      </c>
      <c r="P33" s="212">
        <f t="shared" si="2"/>
        <v>1</v>
      </c>
      <c r="Q33" s="212">
        <f t="shared" si="3"/>
        <v>1</v>
      </c>
    </row>
    <row r="34" spans="1:17" ht="24">
      <c r="A34" s="196"/>
      <c r="B34" s="194"/>
      <c r="C34" s="194"/>
      <c r="D34" s="194"/>
      <c r="E34" s="194">
        <v>487</v>
      </c>
      <c r="F34" s="201"/>
      <c r="G34" s="200" t="s">
        <v>239</v>
      </c>
      <c r="H34" s="38" t="s">
        <v>214</v>
      </c>
      <c r="I34" s="65">
        <v>3000</v>
      </c>
      <c r="J34" s="65">
        <v>3000</v>
      </c>
      <c r="K34" s="231">
        <f t="shared" si="1"/>
        <v>1</v>
      </c>
      <c r="L34" s="66">
        <v>15203781.470000001</v>
      </c>
      <c r="M34" s="66">
        <v>15203781.470000001</v>
      </c>
      <c r="N34" s="66">
        <v>12574378.539999999</v>
      </c>
      <c r="O34" s="66">
        <v>12574378.539999999</v>
      </c>
      <c r="P34" s="212">
        <f t="shared" si="2"/>
        <v>1</v>
      </c>
      <c r="Q34" s="212">
        <f t="shared" si="3"/>
        <v>1</v>
      </c>
    </row>
    <row r="35" spans="1:17" ht="36">
      <c r="A35" s="196"/>
      <c r="B35" s="194"/>
      <c r="C35" s="194"/>
      <c r="D35" s="194"/>
      <c r="E35" s="194"/>
      <c r="F35" s="201" t="s">
        <v>219</v>
      </c>
      <c r="G35" s="200" t="s">
        <v>220</v>
      </c>
      <c r="H35" s="38" t="s">
        <v>214</v>
      </c>
      <c r="I35" s="65">
        <v>3000</v>
      </c>
      <c r="J35" s="65">
        <v>3000</v>
      </c>
      <c r="K35" s="231">
        <f t="shared" si="1"/>
        <v>1</v>
      </c>
      <c r="L35" s="66">
        <v>7789499</v>
      </c>
      <c r="M35" s="66">
        <v>7789499</v>
      </c>
      <c r="N35" s="66">
        <v>6405867</v>
      </c>
      <c r="O35" s="66">
        <v>6405867</v>
      </c>
      <c r="P35" s="212">
        <f t="shared" si="2"/>
        <v>1</v>
      </c>
      <c r="Q35" s="212">
        <f t="shared" si="3"/>
        <v>1</v>
      </c>
    </row>
    <row r="36" spans="1:17" ht="24">
      <c r="A36" s="196"/>
      <c r="B36" s="194"/>
      <c r="C36" s="194"/>
      <c r="D36" s="194"/>
      <c r="E36" s="194">
        <v>488</v>
      </c>
      <c r="F36" s="201"/>
      <c r="G36" s="200" t="s">
        <v>240</v>
      </c>
      <c r="H36" s="38" t="s">
        <v>214</v>
      </c>
      <c r="I36" s="65">
        <v>3400</v>
      </c>
      <c r="J36" s="65">
        <v>3414</v>
      </c>
      <c r="K36" s="231">
        <f t="shared" si="1"/>
        <v>1.0041176470588236</v>
      </c>
      <c r="L36" s="66">
        <v>600000</v>
      </c>
      <c r="M36" s="66">
        <v>600000</v>
      </c>
      <c r="N36" s="66">
        <v>590805</v>
      </c>
      <c r="O36" s="66">
        <v>590805</v>
      </c>
      <c r="P36" s="212">
        <f t="shared" si="2"/>
        <v>1</v>
      </c>
      <c r="Q36" s="212">
        <f t="shared" si="3"/>
        <v>1.0041176470588236</v>
      </c>
    </row>
    <row r="37" spans="1:17" ht="36">
      <c r="A37" s="196"/>
      <c r="B37" s="194"/>
      <c r="C37" s="194"/>
      <c r="D37" s="194"/>
      <c r="E37" s="194"/>
      <c r="F37" s="201" t="s">
        <v>219</v>
      </c>
      <c r="G37" s="200" t="s">
        <v>220</v>
      </c>
      <c r="H37" s="38" t="s">
        <v>214</v>
      </c>
      <c r="I37" s="65">
        <v>3400</v>
      </c>
      <c r="J37" s="65">
        <v>3414</v>
      </c>
      <c r="K37" s="231">
        <f t="shared" si="1"/>
        <v>1.0041176470588236</v>
      </c>
      <c r="L37" s="66">
        <v>600000</v>
      </c>
      <c r="M37" s="66">
        <v>600000</v>
      </c>
      <c r="N37" s="66">
        <v>590805</v>
      </c>
      <c r="O37" s="66">
        <v>590805</v>
      </c>
      <c r="P37" s="212">
        <f t="shared" si="2"/>
        <v>1</v>
      </c>
      <c r="Q37" s="212">
        <f t="shared" si="3"/>
        <v>1.0041176470588236</v>
      </c>
    </row>
    <row r="38" spans="1:17" ht="24">
      <c r="A38" s="196"/>
      <c r="B38" s="194"/>
      <c r="C38" s="194"/>
      <c r="D38" s="194"/>
      <c r="E38" s="194">
        <v>489</v>
      </c>
      <c r="F38" s="201"/>
      <c r="G38" s="200" t="s">
        <v>241</v>
      </c>
      <c r="H38" s="38" t="s">
        <v>214</v>
      </c>
      <c r="I38" s="65">
        <v>500</v>
      </c>
      <c r="J38" s="65">
        <v>640</v>
      </c>
      <c r="K38" s="231">
        <f t="shared" si="1"/>
        <v>1.28</v>
      </c>
      <c r="L38" s="66">
        <v>4354962</v>
      </c>
      <c r="M38" s="66">
        <v>4354962</v>
      </c>
      <c r="N38" s="66">
        <v>4140710</v>
      </c>
      <c r="O38" s="66">
        <v>4140710</v>
      </c>
      <c r="P38" s="212">
        <f t="shared" si="2"/>
        <v>1</v>
      </c>
      <c r="Q38" s="212">
        <f t="shared" si="3"/>
        <v>1.28</v>
      </c>
    </row>
    <row r="39" spans="1:17" ht="36">
      <c r="A39" s="196"/>
      <c r="B39" s="194"/>
      <c r="C39" s="194"/>
      <c r="D39" s="194"/>
      <c r="E39" s="194"/>
      <c r="F39" s="194" t="s">
        <v>242</v>
      </c>
      <c r="G39" s="200" t="s">
        <v>243</v>
      </c>
      <c r="H39" s="38" t="s">
        <v>214</v>
      </c>
      <c r="I39" s="65">
        <v>500</v>
      </c>
      <c r="J39" s="65">
        <v>640</v>
      </c>
      <c r="K39" s="231">
        <f t="shared" si="1"/>
        <v>1.28</v>
      </c>
      <c r="L39" s="66">
        <v>4354962</v>
      </c>
      <c r="M39" s="66">
        <v>4354962</v>
      </c>
      <c r="N39" s="66">
        <v>4140710</v>
      </c>
      <c r="O39" s="66">
        <v>4140710</v>
      </c>
      <c r="P39" s="212">
        <f t="shared" si="2"/>
        <v>1</v>
      </c>
      <c r="Q39" s="212">
        <f t="shared" si="3"/>
        <v>1.28</v>
      </c>
    </row>
    <row r="40" spans="1:17" ht="31.5" customHeight="1">
      <c r="A40" s="196"/>
      <c r="B40" s="194"/>
      <c r="C40" s="194"/>
      <c r="D40" s="194"/>
      <c r="E40" s="194">
        <v>491</v>
      </c>
      <c r="F40" s="194"/>
      <c r="G40" s="200" t="s">
        <v>244</v>
      </c>
      <c r="H40" s="110" t="s">
        <v>245</v>
      </c>
      <c r="I40" s="65">
        <v>8500</v>
      </c>
      <c r="J40" s="65">
        <v>8500</v>
      </c>
      <c r="K40" s="231">
        <f t="shared" si="1"/>
        <v>1</v>
      </c>
      <c r="L40" s="66">
        <v>77000</v>
      </c>
      <c r="M40" s="66">
        <v>77000</v>
      </c>
      <c r="N40" s="66">
        <v>77000</v>
      </c>
      <c r="O40" s="66">
        <v>77000</v>
      </c>
      <c r="P40" s="212">
        <f t="shared" si="2"/>
        <v>1</v>
      </c>
      <c r="Q40" s="212">
        <f t="shared" si="3"/>
        <v>1</v>
      </c>
    </row>
    <row r="41" spans="1:17" ht="30.75" customHeight="1">
      <c r="A41" s="196"/>
      <c r="B41" s="194"/>
      <c r="C41" s="194"/>
      <c r="D41" s="194"/>
      <c r="E41" s="194">
        <v>498</v>
      </c>
      <c r="F41" s="194"/>
      <c r="G41" s="200" t="s">
        <v>246</v>
      </c>
      <c r="H41" s="38" t="s">
        <v>214</v>
      </c>
      <c r="I41" s="65">
        <v>500</v>
      </c>
      <c r="J41" s="65">
        <v>516</v>
      </c>
      <c r="K41" s="231">
        <f t="shared" si="1"/>
        <v>1.032</v>
      </c>
      <c r="L41" s="66">
        <v>11970225.789999999</v>
      </c>
      <c r="M41" s="66">
        <v>11970225.789999999</v>
      </c>
      <c r="N41" s="66">
        <v>11663019</v>
      </c>
      <c r="O41" s="66">
        <v>11663019</v>
      </c>
      <c r="P41" s="212">
        <f t="shared" si="2"/>
        <v>1</v>
      </c>
      <c r="Q41" s="212">
        <f t="shared" si="3"/>
        <v>1.032</v>
      </c>
    </row>
    <row r="42" spans="1:17" ht="36">
      <c r="A42" s="196"/>
      <c r="B42" s="194"/>
      <c r="C42" s="194"/>
      <c r="D42" s="194"/>
      <c r="E42" s="194"/>
      <c r="F42" s="194" t="s">
        <v>219</v>
      </c>
      <c r="G42" s="200" t="s">
        <v>220</v>
      </c>
      <c r="H42" s="38" t="s">
        <v>214</v>
      </c>
      <c r="I42" s="65">
        <v>500</v>
      </c>
      <c r="J42" s="65">
        <v>516</v>
      </c>
      <c r="K42" s="231">
        <f t="shared" si="1"/>
        <v>1.032</v>
      </c>
      <c r="L42" s="66">
        <v>3000000</v>
      </c>
      <c r="M42" s="66">
        <v>3000000</v>
      </c>
      <c r="N42" s="66">
        <v>2693019</v>
      </c>
      <c r="O42" s="66">
        <v>2693019</v>
      </c>
      <c r="P42" s="212">
        <f t="shared" si="2"/>
        <v>1</v>
      </c>
      <c r="Q42" s="212">
        <f t="shared" si="3"/>
        <v>1.032</v>
      </c>
    </row>
    <row r="43" spans="1:17" ht="25.2">
      <c r="A43" s="196"/>
      <c r="B43" s="194"/>
      <c r="C43" s="194"/>
      <c r="D43" s="194">
        <v>9</v>
      </c>
      <c r="E43" s="194"/>
      <c r="F43" s="194"/>
      <c r="G43" s="198" t="s">
        <v>247</v>
      </c>
      <c r="H43" s="38"/>
      <c r="I43" s="65"/>
      <c r="J43" s="65"/>
      <c r="K43" s="231"/>
      <c r="L43" s="208">
        <f>+L44</f>
        <v>2358488</v>
      </c>
      <c r="M43" s="208">
        <f>+M44</f>
        <v>2358488</v>
      </c>
      <c r="N43" s="208">
        <f>+N44</f>
        <v>2285100</v>
      </c>
      <c r="O43" s="208">
        <f>+O44</f>
        <v>2285100</v>
      </c>
      <c r="P43" s="212"/>
      <c r="Q43" s="212"/>
    </row>
    <row r="44" spans="1:17" ht="24">
      <c r="A44" s="196"/>
      <c r="B44" s="194"/>
      <c r="C44" s="194"/>
      <c r="D44" s="194"/>
      <c r="E44" s="201">
        <v>537</v>
      </c>
      <c r="F44" s="194"/>
      <c r="G44" s="200" t="s">
        <v>248</v>
      </c>
      <c r="H44" s="38" t="s">
        <v>214</v>
      </c>
      <c r="I44" s="65">
        <v>5115</v>
      </c>
      <c r="J44" s="65">
        <v>5069</v>
      </c>
      <c r="K44" s="231">
        <f t="shared" si="1"/>
        <v>0.99100684261974581</v>
      </c>
      <c r="L44" s="66">
        <v>2358488</v>
      </c>
      <c r="M44" s="66">
        <v>2358488</v>
      </c>
      <c r="N44" s="66">
        <v>2285100</v>
      </c>
      <c r="O44" s="66">
        <v>2285100</v>
      </c>
      <c r="P44" s="212">
        <f t="shared" si="2"/>
        <v>1</v>
      </c>
      <c r="Q44" s="212">
        <f t="shared" si="3"/>
        <v>0.99100684261974581</v>
      </c>
    </row>
    <row r="45" spans="1:17" ht="24">
      <c r="A45" s="196"/>
      <c r="B45" s="194"/>
      <c r="C45" s="194"/>
      <c r="D45" s="194"/>
      <c r="E45" s="194"/>
      <c r="F45" s="201" t="s">
        <v>249</v>
      </c>
      <c r="G45" s="200" t="s">
        <v>250</v>
      </c>
      <c r="H45" s="38" t="s">
        <v>214</v>
      </c>
      <c r="I45" s="65">
        <v>5115</v>
      </c>
      <c r="J45" s="65">
        <v>5069</v>
      </c>
      <c r="K45" s="231">
        <f t="shared" si="1"/>
        <v>0.99100684261974581</v>
      </c>
      <c r="L45" s="66">
        <v>1358488</v>
      </c>
      <c r="M45" s="66">
        <v>1358488</v>
      </c>
      <c r="N45" s="66">
        <v>1295100</v>
      </c>
      <c r="O45" s="66">
        <v>1295100</v>
      </c>
      <c r="P45" s="212">
        <f t="shared" si="2"/>
        <v>1</v>
      </c>
      <c r="Q45" s="212">
        <f t="shared" si="3"/>
        <v>0.99100684261974581</v>
      </c>
    </row>
    <row r="46" spans="1:17" ht="25.2">
      <c r="A46" s="196"/>
      <c r="B46" s="194">
        <v>3</v>
      </c>
      <c r="C46" s="194"/>
      <c r="D46" s="194"/>
      <c r="E46" s="194"/>
      <c r="F46" s="194"/>
      <c r="G46" s="198" t="s">
        <v>251</v>
      </c>
      <c r="H46" s="38"/>
      <c r="I46" s="65"/>
      <c r="J46" s="65"/>
      <c r="K46" s="231"/>
      <c r="L46" s="208">
        <f>+L47+L55</f>
        <v>35200576.049999997</v>
      </c>
      <c r="M46" s="208">
        <f>+M47+M55</f>
        <v>35200576.049999997</v>
      </c>
      <c r="N46" s="208">
        <f>+N47+N55</f>
        <v>34482645</v>
      </c>
      <c r="O46" s="208">
        <f>+O47+O55</f>
        <v>34482645</v>
      </c>
      <c r="P46" s="212"/>
      <c r="Q46" s="212"/>
    </row>
    <row r="47" spans="1:17" ht="25.2">
      <c r="A47" s="196"/>
      <c r="B47" s="194"/>
      <c r="C47" s="194">
        <v>2</v>
      </c>
      <c r="D47" s="194"/>
      <c r="E47" s="194"/>
      <c r="F47" s="194"/>
      <c r="G47" s="198" t="s">
        <v>252</v>
      </c>
      <c r="H47" s="38"/>
      <c r="I47" s="65"/>
      <c r="J47" s="65"/>
      <c r="K47" s="231"/>
      <c r="L47" s="208">
        <f>+L48</f>
        <v>27545615.050000001</v>
      </c>
      <c r="M47" s="208">
        <f>+M48</f>
        <v>27545615.050000001</v>
      </c>
      <c r="N47" s="208">
        <f>+N48</f>
        <v>27075196</v>
      </c>
      <c r="O47" s="208">
        <f>+O48</f>
        <v>27075196</v>
      </c>
      <c r="P47" s="212"/>
      <c r="Q47" s="212"/>
    </row>
    <row r="48" spans="1:17">
      <c r="A48" s="196"/>
      <c r="B48" s="194"/>
      <c r="C48" s="194"/>
      <c r="D48" s="194">
        <v>1</v>
      </c>
      <c r="E48" s="194"/>
      <c r="F48" s="194"/>
      <c r="G48" s="198" t="s">
        <v>253</v>
      </c>
      <c r="H48" s="38"/>
      <c r="I48" s="65"/>
      <c r="J48" s="65"/>
      <c r="K48" s="231"/>
      <c r="L48" s="208">
        <f>+L49+L51+L53</f>
        <v>27545615.050000001</v>
      </c>
      <c r="M48" s="208">
        <f>+M49+M51+M53</f>
        <v>27545615.050000001</v>
      </c>
      <c r="N48" s="208">
        <f>+N49+N51+N53</f>
        <v>27075196</v>
      </c>
      <c r="O48" s="208">
        <f>+O49+O51+O53</f>
        <v>27075196</v>
      </c>
      <c r="P48" s="212"/>
      <c r="Q48" s="212"/>
    </row>
    <row r="49" spans="1:17" ht="24">
      <c r="A49" s="196"/>
      <c r="B49" s="194"/>
      <c r="C49" s="194"/>
      <c r="D49" s="194"/>
      <c r="E49" s="194">
        <v>546</v>
      </c>
      <c r="F49" s="201"/>
      <c r="G49" s="200" t="s">
        <v>254</v>
      </c>
      <c r="H49" s="38" t="s">
        <v>225</v>
      </c>
      <c r="I49" s="65">
        <v>182</v>
      </c>
      <c r="J49" s="65">
        <v>143</v>
      </c>
      <c r="K49" s="231">
        <f t="shared" si="1"/>
        <v>0.7857142857142857</v>
      </c>
      <c r="L49" s="66">
        <v>17065453.170000002</v>
      </c>
      <c r="M49" s="66">
        <v>17065453.170000002</v>
      </c>
      <c r="N49" s="66">
        <v>16595034.119999999</v>
      </c>
      <c r="O49" s="66">
        <v>16595034.119999999</v>
      </c>
      <c r="P49" s="212">
        <f t="shared" si="2"/>
        <v>1</v>
      </c>
      <c r="Q49" s="212">
        <f t="shared" si="3"/>
        <v>0.7857142857142857</v>
      </c>
    </row>
    <row r="50" spans="1:17" ht="24">
      <c r="A50" s="196"/>
      <c r="B50" s="194"/>
      <c r="C50" s="194"/>
      <c r="D50" s="194"/>
      <c r="E50" s="194"/>
      <c r="F50" s="201" t="s">
        <v>255</v>
      </c>
      <c r="G50" s="200" t="s">
        <v>256</v>
      </c>
      <c r="H50" s="38" t="s">
        <v>225</v>
      </c>
      <c r="I50" s="65">
        <v>182</v>
      </c>
      <c r="J50" s="65">
        <v>143</v>
      </c>
      <c r="K50" s="231">
        <f t="shared" si="1"/>
        <v>0.7857142857142857</v>
      </c>
      <c r="L50" s="66">
        <v>17065453.170000002</v>
      </c>
      <c r="M50" s="66">
        <v>17065453.170000002</v>
      </c>
      <c r="N50" s="66">
        <v>16595034.119999999</v>
      </c>
      <c r="O50" s="66">
        <v>16595034.119999999</v>
      </c>
      <c r="P50" s="212">
        <f t="shared" si="2"/>
        <v>1</v>
      </c>
      <c r="Q50" s="212">
        <f t="shared" si="3"/>
        <v>0.7857142857142857</v>
      </c>
    </row>
    <row r="51" spans="1:17" ht="24">
      <c r="A51" s="196"/>
      <c r="B51" s="194"/>
      <c r="C51" s="194"/>
      <c r="D51" s="194"/>
      <c r="E51" s="194">
        <v>547</v>
      </c>
      <c r="F51" s="201"/>
      <c r="G51" s="200" t="s">
        <v>257</v>
      </c>
      <c r="H51" s="38" t="s">
        <v>225</v>
      </c>
      <c r="I51" s="65">
        <v>74</v>
      </c>
      <c r="J51" s="65">
        <v>74</v>
      </c>
      <c r="K51" s="231">
        <f t="shared" si="1"/>
        <v>1</v>
      </c>
      <c r="L51" s="66">
        <v>4741663.04</v>
      </c>
      <c r="M51" s="66">
        <v>4741663.04</v>
      </c>
      <c r="N51" s="66">
        <v>4741663.04</v>
      </c>
      <c r="O51" s="66">
        <v>4741663.04</v>
      </c>
      <c r="P51" s="212">
        <f t="shared" si="2"/>
        <v>1</v>
      </c>
      <c r="Q51" s="212">
        <f t="shared" si="3"/>
        <v>1</v>
      </c>
    </row>
    <row r="52" spans="1:17" ht="24">
      <c r="A52" s="196"/>
      <c r="B52" s="194"/>
      <c r="C52" s="194"/>
      <c r="D52" s="194"/>
      <c r="E52" s="194"/>
      <c r="F52" s="201" t="s">
        <v>255</v>
      </c>
      <c r="G52" s="200" t="s">
        <v>256</v>
      </c>
      <c r="H52" s="38" t="s">
        <v>225</v>
      </c>
      <c r="I52" s="65">
        <v>74</v>
      </c>
      <c r="J52" s="65">
        <v>74</v>
      </c>
      <c r="K52" s="231">
        <f t="shared" si="1"/>
        <v>1</v>
      </c>
      <c r="L52" s="66">
        <v>4741663.04</v>
      </c>
      <c r="M52" s="66">
        <v>4741663.04</v>
      </c>
      <c r="N52" s="66">
        <v>4741663.04</v>
      </c>
      <c r="O52" s="66">
        <v>4741663.04</v>
      </c>
      <c r="P52" s="212">
        <f t="shared" si="2"/>
        <v>1</v>
      </c>
      <c r="Q52" s="212">
        <f t="shared" si="3"/>
        <v>1</v>
      </c>
    </row>
    <row r="53" spans="1:17" ht="24">
      <c r="A53" s="196"/>
      <c r="B53" s="194"/>
      <c r="C53" s="194"/>
      <c r="D53" s="194"/>
      <c r="E53" s="194">
        <v>548</v>
      </c>
      <c r="F53" s="201"/>
      <c r="G53" s="200" t="s">
        <v>258</v>
      </c>
      <c r="H53" s="38" t="s">
        <v>225</v>
      </c>
      <c r="I53" s="65">
        <v>307</v>
      </c>
      <c r="J53" s="65">
        <v>307</v>
      </c>
      <c r="K53" s="231">
        <f t="shared" si="1"/>
        <v>1</v>
      </c>
      <c r="L53" s="66">
        <v>5738498.8399999999</v>
      </c>
      <c r="M53" s="66">
        <v>5738498.8399999999</v>
      </c>
      <c r="N53" s="66">
        <v>5738498.8399999999</v>
      </c>
      <c r="O53" s="66">
        <v>5738498.8399999999</v>
      </c>
      <c r="P53" s="212">
        <f t="shared" si="2"/>
        <v>1</v>
      </c>
      <c r="Q53" s="212">
        <f t="shared" si="3"/>
        <v>1</v>
      </c>
    </row>
    <row r="54" spans="1:17" ht="24">
      <c r="A54" s="196"/>
      <c r="B54" s="194"/>
      <c r="C54" s="194"/>
      <c r="D54" s="194"/>
      <c r="E54" s="194"/>
      <c r="F54" s="201" t="s">
        <v>255</v>
      </c>
      <c r="G54" s="200" t="s">
        <v>256</v>
      </c>
      <c r="H54" s="38" t="s">
        <v>225</v>
      </c>
      <c r="I54" s="65">
        <v>307</v>
      </c>
      <c r="J54" s="65">
        <v>307</v>
      </c>
      <c r="K54" s="231">
        <f t="shared" si="1"/>
        <v>1</v>
      </c>
      <c r="L54" s="66">
        <v>5738498.8399999999</v>
      </c>
      <c r="M54" s="66">
        <v>5738498.8399999999</v>
      </c>
      <c r="N54" s="66">
        <v>5738498.8399999999</v>
      </c>
      <c r="O54" s="66">
        <v>5738498.8399999999</v>
      </c>
      <c r="P54" s="212">
        <f t="shared" si="2"/>
        <v>1</v>
      </c>
      <c r="Q54" s="212">
        <f t="shared" si="3"/>
        <v>1</v>
      </c>
    </row>
    <row r="55" spans="1:17" ht="25.2">
      <c r="A55" s="196"/>
      <c r="B55" s="194"/>
      <c r="C55" s="194">
        <v>9</v>
      </c>
      <c r="D55" s="194"/>
      <c r="E55" s="194"/>
      <c r="F55" s="194"/>
      <c r="G55" s="198" t="s">
        <v>259</v>
      </c>
      <c r="H55" s="38"/>
      <c r="I55" s="65"/>
      <c r="J55" s="65"/>
      <c r="K55" s="231"/>
      <c r="L55" s="208">
        <f>+L56</f>
        <v>7654961</v>
      </c>
      <c r="M55" s="208">
        <f>+M56</f>
        <v>7654961</v>
      </c>
      <c r="N55" s="208">
        <f>+N56</f>
        <v>7407449</v>
      </c>
      <c r="O55" s="208">
        <f>+O56</f>
        <v>7407449</v>
      </c>
      <c r="P55" s="212"/>
      <c r="Q55" s="212"/>
    </row>
    <row r="56" spans="1:17">
      <c r="A56" s="196"/>
      <c r="B56" s="194"/>
      <c r="C56" s="194"/>
      <c r="D56" s="194">
        <v>3</v>
      </c>
      <c r="E56" s="194"/>
      <c r="F56" s="194"/>
      <c r="G56" s="198" t="s">
        <v>260</v>
      </c>
      <c r="H56" s="38"/>
      <c r="I56" s="65"/>
      <c r="J56" s="65"/>
      <c r="K56" s="231"/>
      <c r="L56" s="208">
        <f>+L57+L59</f>
        <v>7654961</v>
      </c>
      <c r="M56" s="208">
        <f>+M57+M59</f>
        <v>7654961</v>
      </c>
      <c r="N56" s="208">
        <f>+N57+N59</f>
        <v>7407449</v>
      </c>
      <c r="O56" s="208">
        <f>+O57+O59</f>
        <v>7407449</v>
      </c>
      <c r="P56" s="212"/>
      <c r="Q56" s="212"/>
    </row>
    <row r="57" spans="1:17" ht="21.75" customHeight="1">
      <c r="A57" s="196"/>
      <c r="B57" s="194"/>
      <c r="C57" s="194"/>
      <c r="D57" s="194"/>
      <c r="E57" s="194">
        <v>552</v>
      </c>
      <c r="F57" s="201"/>
      <c r="G57" s="200" t="s">
        <v>261</v>
      </c>
      <c r="H57" s="38" t="s">
        <v>225</v>
      </c>
      <c r="I57" s="65">
        <v>392</v>
      </c>
      <c r="J57" s="65">
        <v>392</v>
      </c>
      <c r="K57" s="231">
        <f t="shared" si="1"/>
        <v>1</v>
      </c>
      <c r="L57" s="66">
        <v>4354961</v>
      </c>
      <c r="M57" s="66">
        <v>4354961</v>
      </c>
      <c r="N57" s="66">
        <v>4182449</v>
      </c>
      <c r="O57" s="66">
        <v>4182449</v>
      </c>
      <c r="P57" s="212">
        <f t="shared" si="2"/>
        <v>1</v>
      </c>
      <c r="Q57" s="212">
        <f t="shared" si="3"/>
        <v>1</v>
      </c>
    </row>
    <row r="58" spans="1:17" ht="35.25" customHeight="1">
      <c r="A58" s="196"/>
      <c r="B58" s="194"/>
      <c r="C58" s="194"/>
      <c r="D58" s="194"/>
      <c r="E58" s="194"/>
      <c r="F58" s="201" t="s">
        <v>242</v>
      </c>
      <c r="G58" s="200" t="s">
        <v>243</v>
      </c>
      <c r="H58" s="38" t="s">
        <v>225</v>
      </c>
      <c r="I58" s="65">
        <v>392</v>
      </c>
      <c r="J58" s="65">
        <v>392</v>
      </c>
      <c r="K58" s="231">
        <f t="shared" si="1"/>
        <v>1</v>
      </c>
      <c r="L58" s="66">
        <v>4354961</v>
      </c>
      <c r="M58" s="66">
        <v>4354961</v>
      </c>
      <c r="N58" s="66">
        <v>4182449</v>
      </c>
      <c r="O58" s="66">
        <v>4182449</v>
      </c>
      <c r="P58" s="212">
        <f t="shared" si="2"/>
        <v>1</v>
      </c>
      <c r="Q58" s="212">
        <f t="shared" si="3"/>
        <v>1</v>
      </c>
    </row>
    <row r="59" spans="1:17">
      <c r="A59" s="196"/>
      <c r="B59" s="194"/>
      <c r="C59" s="194"/>
      <c r="D59" s="194"/>
      <c r="E59" s="194">
        <v>553</v>
      </c>
      <c r="F59" s="194"/>
      <c r="G59" s="200" t="s">
        <v>262</v>
      </c>
      <c r="H59" s="38" t="s">
        <v>225</v>
      </c>
      <c r="I59" s="65">
        <v>40</v>
      </c>
      <c r="J59" s="65">
        <v>92</v>
      </c>
      <c r="K59" s="231">
        <f t="shared" si="1"/>
        <v>2.2999999999999998</v>
      </c>
      <c r="L59" s="66">
        <v>3300000</v>
      </c>
      <c r="M59" s="66">
        <v>3300000</v>
      </c>
      <c r="N59" s="66">
        <v>3225000</v>
      </c>
      <c r="O59" s="66">
        <v>3225000</v>
      </c>
      <c r="P59" s="212">
        <f t="shared" si="2"/>
        <v>1</v>
      </c>
      <c r="Q59" s="212">
        <f t="shared" si="3"/>
        <v>2.2999999999999998</v>
      </c>
    </row>
    <row r="60" spans="1:17">
      <c r="A60" s="194"/>
      <c r="B60" s="194"/>
      <c r="C60" s="194"/>
      <c r="D60" s="194"/>
      <c r="E60" s="194"/>
      <c r="F60" s="194"/>
      <c r="G60" s="203"/>
      <c r="H60" s="38"/>
      <c r="I60" s="65"/>
      <c r="J60" s="65"/>
      <c r="K60" s="231"/>
      <c r="L60" s="66"/>
      <c r="M60" s="66"/>
      <c r="N60" s="66"/>
      <c r="O60" s="66"/>
      <c r="P60" s="212"/>
      <c r="Q60" s="212"/>
    </row>
    <row r="61" spans="1:17" ht="25.2">
      <c r="A61" s="194">
        <v>2</v>
      </c>
      <c r="B61" s="194"/>
      <c r="C61" s="194"/>
      <c r="D61" s="194"/>
      <c r="E61" s="194"/>
      <c r="F61" s="194"/>
      <c r="G61" s="198" t="s">
        <v>263</v>
      </c>
      <c r="H61" s="38"/>
      <c r="I61" s="65"/>
      <c r="J61" s="65"/>
      <c r="K61" s="231"/>
      <c r="L61" s="208">
        <f t="shared" ref="L61:O62" si="4">+L62</f>
        <v>2193206</v>
      </c>
      <c r="M61" s="208">
        <f t="shared" si="4"/>
        <v>2193206</v>
      </c>
      <c r="N61" s="208">
        <f t="shared" si="4"/>
        <v>2193103.96</v>
      </c>
      <c r="O61" s="208">
        <f t="shared" si="4"/>
        <v>2193103.96</v>
      </c>
      <c r="P61" s="212">
        <f t="shared" si="2"/>
        <v>1</v>
      </c>
      <c r="Q61" s="212">
        <f t="shared" si="3"/>
        <v>0</v>
      </c>
    </row>
    <row r="62" spans="1:17">
      <c r="A62" s="194"/>
      <c r="B62" s="194">
        <v>1</v>
      </c>
      <c r="C62" s="194"/>
      <c r="D62" s="194"/>
      <c r="E62" s="194"/>
      <c r="F62" s="194"/>
      <c r="G62" s="198" t="s">
        <v>210</v>
      </c>
      <c r="H62" s="38"/>
      <c r="I62" s="65"/>
      <c r="J62" s="65"/>
      <c r="K62" s="231"/>
      <c r="L62" s="208">
        <f t="shared" si="4"/>
        <v>2193206</v>
      </c>
      <c r="M62" s="208">
        <f t="shared" si="4"/>
        <v>2193206</v>
      </c>
      <c r="N62" s="208">
        <f t="shared" si="4"/>
        <v>2193103.96</v>
      </c>
      <c r="O62" s="208">
        <f t="shared" si="4"/>
        <v>2193103.96</v>
      </c>
      <c r="P62" s="212">
        <f t="shared" si="2"/>
        <v>1</v>
      </c>
      <c r="Q62" s="212">
        <f t="shared" si="3"/>
        <v>0</v>
      </c>
    </row>
    <row r="63" spans="1:17" ht="25.2">
      <c r="A63" s="194"/>
      <c r="B63" s="194"/>
      <c r="C63" s="194">
        <v>7</v>
      </c>
      <c r="D63" s="194"/>
      <c r="E63" s="194"/>
      <c r="F63" s="194"/>
      <c r="G63" s="198" t="s">
        <v>264</v>
      </c>
      <c r="H63" s="38"/>
      <c r="I63" s="65"/>
      <c r="J63" s="65"/>
      <c r="K63" s="231"/>
      <c r="L63" s="208">
        <f>+L65</f>
        <v>2193206</v>
      </c>
      <c r="M63" s="208">
        <f>+M65</f>
        <v>2193206</v>
      </c>
      <c r="N63" s="208">
        <f>+N65</f>
        <v>2193103.96</v>
      </c>
      <c r="O63" s="208">
        <f>+O65</f>
        <v>2193103.96</v>
      </c>
      <c r="P63" s="212">
        <f t="shared" si="2"/>
        <v>1</v>
      </c>
      <c r="Q63" s="212">
        <f t="shared" si="3"/>
        <v>0</v>
      </c>
    </row>
    <row r="64" spans="1:17">
      <c r="A64" s="194"/>
      <c r="B64" s="194"/>
      <c r="C64" s="194"/>
      <c r="D64" s="194">
        <v>2</v>
      </c>
      <c r="E64" s="194"/>
      <c r="F64" s="194"/>
      <c r="G64" s="198" t="s">
        <v>265</v>
      </c>
      <c r="H64" s="38"/>
      <c r="I64" s="65"/>
      <c r="J64" s="65"/>
      <c r="K64" s="231"/>
      <c r="L64" s="208">
        <f>+L65</f>
        <v>2193206</v>
      </c>
      <c r="M64" s="208">
        <f t="shared" ref="M64:O64" si="5">+M65</f>
        <v>2193206</v>
      </c>
      <c r="N64" s="208">
        <f t="shared" si="5"/>
        <v>2193103.96</v>
      </c>
      <c r="O64" s="208">
        <f t="shared" si="5"/>
        <v>2193103.96</v>
      </c>
      <c r="P64" s="212">
        <f t="shared" si="2"/>
        <v>1</v>
      </c>
      <c r="Q64" s="212">
        <f t="shared" si="3"/>
        <v>0</v>
      </c>
    </row>
    <row r="65" spans="1:17" ht="36">
      <c r="A65" s="194"/>
      <c r="B65" s="194"/>
      <c r="C65" s="194"/>
      <c r="D65" s="194"/>
      <c r="E65" s="194">
        <v>301</v>
      </c>
      <c r="F65" s="194"/>
      <c r="G65" s="200" t="s">
        <v>266</v>
      </c>
      <c r="H65" s="38" t="s">
        <v>267</v>
      </c>
      <c r="I65" s="65">
        <v>1</v>
      </c>
      <c r="J65" s="65">
        <v>2</v>
      </c>
      <c r="K65" s="231">
        <f t="shared" si="1"/>
        <v>2</v>
      </c>
      <c r="L65" s="66">
        <v>2193206</v>
      </c>
      <c r="M65" s="66">
        <v>2193206</v>
      </c>
      <c r="N65" s="66">
        <v>2193103.96</v>
      </c>
      <c r="O65" s="66">
        <v>2193103.96</v>
      </c>
      <c r="P65" s="212">
        <f t="shared" si="2"/>
        <v>1</v>
      </c>
      <c r="Q65" s="212">
        <f t="shared" si="3"/>
        <v>2</v>
      </c>
    </row>
    <row r="66" spans="1:17">
      <c r="A66" s="194"/>
      <c r="B66" s="194"/>
      <c r="C66" s="194"/>
      <c r="D66" s="194"/>
      <c r="E66" s="194"/>
      <c r="F66" s="194"/>
      <c r="G66" s="204"/>
      <c r="H66" s="38"/>
      <c r="I66" s="65"/>
      <c r="J66" s="65"/>
      <c r="K66" s="231"/>
      <c r="L66" s="66"/>
      <c r="M66" s="66"/>
      <c r="N66" s="66"/>
      <c r="O66" s="66"/>
      <c r="P66" s="212"/>
      <c r="Q66" s="212"/>
    </row>
    <row r="67" spans="1:17" ht="25.2">
      <c r="A67" s="194">
        <v>3</v>
      </c>
      <c r="B67" s="194"/>
      <c r="C67" s="194"/>
      <c r="D67" s="194"/>
      <c r="E67" s="194"/>
      <c r="F67" s="194"/>
      <c r="G67" s="198" t="s">
        <v>251</v>
      </c>
      <c r="H67" s="38"/>
      <c r="I67" s="65"/>
      <c r="J67" s="65"/>
      <c r="K67" s="231"/>
      <c r="L67" s="208">
        <f>+L68</f>
        <v>166755307.51999998</v>
      </c>
      <c r="M67" s="208">
        <f>+M68</f>
        <v>166755307.51999998</v>
      </c>
      <c r="N67" s="208">
        <f>+N68</f>
        <v>152903310.56</v>
      </c>
      <c r="O67" s="208">
        <f>+O68</f>
        <v>152903310.56</v>
      </c>
      <c r="P67" s="212"/>
      <c r="Q67" s="212"/>
    </row>
    <row r="68" spans="1:17">
      <c r="A68" s="194"/>
      <c r="B68" s="194">
        <v>3</v>
      </c>
      <c r="C68" s="194"/>
      <c r="D68" s="194"/>
      <c r="E68" s="194"/>
      <c r="F68" s="194"/>
      <c r="G68" s="198" t="s">
        <v>268</v>
      </c>
      <c r="H68" s="38"/>
      <c r="I68" s="65"/>
      <c r="J68" s="65"/>
      <c r="K68" s="231"/>
      <c r="L68" s="208">
        <f>+L69+L93</f>
        <v>166755307.51999998</v>
      </c>
      <c r="M68" s="208">
        <f>+M69+M93</f>
        <v>166755307.51999998</v>
      </c>
      <c r="N68" s="208">
        <f>+N69+N93</f>
        <v>152903310.56</v>
      </c>
      <c r="O68" s="208">
        <f>+O69+O93</f>
        <v>152903310.56</v>
      </c>
      <c r="P68" s="212"/>
      <c r="Q68" s="212"/>
    </row>
    <row r="69" spans="1:17" ht="25.2">
      <c r="A69" s="194"/>
      <c r="B69" s="194"/>
      <c r="C69" s="194">
        <v>2</v>
      </c>
      <c r="D69" s="194"/>
      <c r="E69" s="194"/>
      <c r="F69" s="194"/>
      <c r="G69" s="198" t="s">
        <v>252</v>
      </c>
      <c r="H69" s="38"/>
      <c r="I69" s="65"/>
      <c r="J69" s="65"/>
      <c r="K69" s="231"/>
      <c r="L69" s="208">
        <f>+L70</f>
        <v>157864505.51999998</v>
      </c>
      <c r="M69" s="208">
        <f>+M70</f>
        <v>157864505.51999998</v>
      </c>
      <c r="N69" s="208">
        <f>+N70</f>
        <v>144012512.44</v>
      </c>
      <c r="O69" s="208">
        <f>+O70</f>
        <v>144012512.44</v>
      </c>
      <c r="P69" s="212"/>
      <c r="Q69" s="212"/>
    </row>
    <row r="70" spans="1:17">
      <c r="A70" s="194"/>
      <c r="B70" s="194"/>
      <c r="C70" s="194"/>
      <c r="D70" s="194">
        <v>1</v>
      </c>
      <c r="E70" s="194"/>
      <c r="F70" s="194"/>
      <c r="G70" s="198" t="s">
        <v>253</v>
      </c>
      <c r="H70" s="38"/>
      <c r="I70" s="65"/>
      <c r="J70" s="65"/>
      <c r="K70" s="231"/>
      <c r="L70" s="208">
        <f>+L71+L75+L77+L79+L81+L83+L85+L87+L89+L91+L73</f>
        <v>157864505.51999998</v>
      </c>
      <c r="M70" s="208">
        <f>+M71+M75+M77+M79+M81+M83+M85+M87+M89+M91+M73</f>
        <v>157864505.51999998</v>
      </c>
      <c r="N70" s="208">
        <f>+N71+N75+N77+N79+N81+N83+N85+N87+N89+N91+N73</f>
        <v>144012512.44</v>
      </c>
      <c r="O70" s="208">
        <f>+O71+O75+O77+O79+O81+O83+O85+O87+O89+O91+O73</f>
        <v>144012512.44</v>
      </c>
      <c r="P70" s="212"/>
      <c r="Q70" s="212"/>
    </row>
    <row r="71" spans="1:17" ht="36">
      <c r="A71" s="194"/>
      <c r="B71" s="194"/>
      <c r="C71" s="194"/>
      <c r="D71" s="194"/>
      <c r="E71" s="194">
        <v>352</v>
      </c>
      <c r="F71" s="201"/>
      <c r="G71" s="200" t="s">
        <v>269</v>
      </c>
      <c r="H71" s="38" t="s">
        <v>225</v>
      </c>
      <c r="I71" s="65">
        <v>800</v>
      </c>
      <c r="J71" s="65">
        <v>819</v>
      </c>
      <c r="K71" s="231">
        <f t="shared" si="1"/>
        <v>1.0237499999999999</v>
      </c>
      <c r="L71" s="66">
        <v>20899911.91</v>
      </c>
      <c r="M71" s="66">
        <v>20899911.91</v>
      </c>
      <c r="N71" s="66">
        <v>20799911.91</v>
      </c>
      <c r="O71" s="66">
        <v>20799911.91</v>
      </c>
      <c r="P71" s="212">
        <f t="shared" si="2"/>
        <v>1</v>
      </c>
      <c r="Q71" s="212">
        <f t="shared" si="3"/>
        <v>1.0237499999999999</v>
      </c>
    </row>
    <row r="72" spans="1:17" ht="24">
      <c r="A72" s="194"/>
      <c r="B72" s="194"/>
      <c r="C72" s="194"/>
      <c r="D72" s="194"/>
      <c r="E72" s="194"/>
      <c r="F72" s="201" t="s">
        <v>249</v>
      </c>
      <c r="G72" s="200" t="s">
        <v>250</v>
      </c>
      <c r="H72" s="38" t="s">
        <v>225</v>
      </c>
      <c r="I72" s="65">
        <v>800</v>
      </c>
      <c r="J72" s="65">
        <v>819</v>
      </c>
      <c r="K72" s="231">
        <f t="shared" si="1"/>
        <v>1.0237499999999999</v>
      </c>
      <c r="L72" s="66">
        <v>871520</v>
      </c>
      <c r="M72" s="66">
        <v>871520</v>
      </c>
      <c r="N72" s="66">
        <v>871520</v>
      </c>
      <c r="O72" s="66">
        <v>871520</v>
      </c>
      <c r="P72" s="212">
        <f t="shared" si="2"/>
        <v>1</v>
      </c>
      <c r="Q72" s="212">
        <f t="shared" si="3"/>
        <v>1.0237499999999999</v>
      </c>
    </row>
    <row r="73" spans="1:17" ht="24">
      <c r="A73" s="194"/>
      <c r="B73" s="194"/>
      <c r="C73" s="194"/>
      <c r="D73" s="194"/>
      <c r="E73" s="194">
        <v>353</v>
      </c>
      <c r="F73" s="201"/>
      <c r="G73" s="200" t="s">
        <v>270</v>
      </c>
      <c r="H73" s="38" t="s">
        <v>225</v>
      </c>
      <c r="I73" s="65">
        <v>2</v>
      </c>
      <c r="J73" s="65">
        <v>2</v>
      </c>
      <c r="K73" s="231">
        <f t="shared" si="1"/>
        <v>1</v>
      </c>
      <c r="L73" s="66">
        <v>1190500</v>
      </c>
      <c r="M73" s="66">
        <v>1190500</v>
      </c>
      <c r="N73" s="66">
        <v>1190500</v>
      </c>
      <c r="O73" s="66">
        <v>1190500</v>
      </c>
      <c r="P73" s="212">
        <f t="shared" si="2"/>
        <v>1</v>
      </c>
      <c r="Q73" s="212">
        <f t="shared" si="3"/>
        <v>1</v>
      </c>
    </row>
    <row r="74" spans="1:17" ht="24">
      <c r="A74" s="194"/>
      <c r="B74" s="194"/>
      <c r="C74" s="194"/>
      <c r="D74" s="194"/>
      <c r="E74" s="194"/>
      <c r="F74" s="201" t="s">
        <v>249</v>
      </c>
      <c r="G74" s="200" t="s">
        <v>250</v>
      </c>
      <c r="H74" s="38" t="s">
        <v>225</v>
      </c>
      <c r="I74" s="65">
        <v>2</v>
      </c>
      <c r="J74" s="65">
        <v>2</v>
      </c>
      <c r="K74" s="231">
        <f t="shared" si="1"/>
        <v>1</v>
      </c>
      <c r="L74" s="66">
        <v>1190500</v>
      </c>
      <c r="M74" s="66">
        <v>1190500</v>
      </c>
      <c r="N74" s="66">
        <v>1190500</v>
      </c>
      <c r="O74" s="66">
        <v>1190500</v>
      </c>
      <c r="P74" s="212">
        <f t="shared" si="2"/>
        <v>1</v>
      </c>
      <c r="Q74" s="212">
        <f t="shared" si="3"/>
        <v>1</v>
      </c>
    </row>
    <row r="75" spans="1:17" ht="48">
      <c r="A75" s="194"/>
      <c r="B75" s="194"/>
      <c r="C75" s="194"/>
      <c r="D75" s="194"/>
      <c r="E75" s="194">
        <v>354</v>
      </c>
      <c r="F75" s="201"/>
      <c r="G75" s="200" t="s">
        <v>271</v>
      </c>
      <c r="H75" s="38" t="s">
        <v>225</v>
      </c>
      <c r="I75" s="65">
        <v>101</v>
      </c>
      <c r="J75" s="65">
        <v>84</v>
      </c>
      <c r="K75" s="231">
        <f t="shared" si="1"/>
        <v>0.83168316831683164</v>
      </c>
      <c r="L75" s="66">
        <v>28412348</v>
      </c>
      <c r="M75" s="66">
        <v>28412348</v>
      </c>
      <c r="N75" s="66">
        <v>28386338</v>
      </c>
      <c r="O75" s="66">
        <v>28386338</v>
      </c>
      <c r="P75" s="212">
        <f t="shared" si="2"/>
        <v>1</v>
      </c>
      <c r="Q75" s="212">
        <f t="shared" si="3"/>
        <v>0.83168316831683164</v>
      </c>
    </row>
    <row r="76" spans="1:17" ht="24">
      <c r="A76" s="194"/>
      <c r="B76" s="194"/>
      <c r="C76" s="194"/>
      <c r="D76" s="194"/>
      <c r="E76" s="194"/>
      <c r="F76" s="201" t="s">
        <v>249</v>
      </c>
      <c r="G76" s="200" t="s">
        <v>250</v>
      </c>
      <c r="H76" s="38" t="s">
        <v>225</v>
      </c>
      <c r="I76" s="65">
        <v>101</v>
      </c>
      <c r="J76" s="65">
        <v>84</v>
      </c>
      <c r="K76" s="231">
        <f t="shared" si="1"/>
        <v>0.83168316831683164</v>
      </c>
      <c r="L76" s="66">
        <v>8412348</v>
      </c>
      <c r="M76" s="66">
        <v>8412348</v>
      </c>
      <c r="N76" s="66">
        <v>8386338</v>
      </c>
      <c r="O76" s="66">
        <v>8386338</v>
      </c>
      <c r="P76" s="212">
        <f t="shared" si="2"/>
        <v>1</v>
      </c>
      <c r="Q76" s="212">
        <f t="shared" si="3"/>
        <v>0.83168316831683164</v>
      </c>
    </row>
    <row r="77" spans="1:17" ht="29.25" customHeight="1">
      <c r="A77" s="194"/>
      <c r="B77" s="194"/>
      <c r="C77" s="194"/>
      <c r="D77" s="194"/>
      <c r="E77" s="194">
        <v>355</v>
      </c>
      <c r="F77" s="201"/>
      <c r="G77" s="200" t="s">
        <v>272</v>
      </c>
      <c r="H77" s="38" t="s">
        <v>225</v>
      </c>
      <c r="I77" s="65">
        <v>20</v>
      </c>
      <c r="J77" s="65">
        <v>28</v>
      </c>
      <c r="K77" s="231">
        <f t="shared" ref="K77:K102" si="6">+J77/I77</f>
        <v>1.4</v>
      </c>
      <c r="L77" s="66">
        <v>725000</v>
      </c>
      <c r="M77" s="66">
        <v>725000</v>
      </c>
      <c r="N77" s="66">
        <v>725000</v>
      </c>
      <c r="O77" s="66">
        <v>725000</v>
      </c>
      <c r="P77" s="212">
        <f t="shared" ref="P77:P102" si="7">+M77/L77</f>
        <v>1</v>
      </c>
      <c r="Q77" s="212">
        <f t="shared" ref="Q77:Q102" si="8">+K77/P77</f>
        <v>1.4</v>
      </c>
    </row>
    <row r="78" spans="1:17" ht="24">
      <c r="A78" s="194"/>
      <c r="B78" s="194"/>
      <c r="C78" s="194"/>
      <c r="D78" s="194"/>
      <c r="E78" s="194"/>
      <c r="F78" s="201" t="s">
        <v>249</v>
      </c>
      <c r="G78" s="200" t="s">
        <v>250</v>
      </c>
      <c r="H78" s="38" t="s">
        <v>225</v>
      </c>
      <c r="I78" s="65">
        <v>20</v>
      </c>
      <c r="J78" s="65">
        <v>28</v>
      </c>
      <c r="K78" s="231">
        <f t="shared" si="6"/>
        <v>1.4</v>
      </c>
      <c r="L78" s="66">
        <v>725000</v>
      </c>
      <c r="M78" s="66">
        <v>725000</v>
      </c>
      <c r="N78" s="66">
        <v>725000</v>
      </c>
      <c r="O78" s="66">
        <v>725000</v>
      </c>
      <c r="P78" s="212">
        <f t="shared" si="7"/>
        <v>1</v>
      </c>
      <c r="Q78" s="212">
        <f t="shared" si="8"/>
        <v>1.4</v>
      </c>
    </row>
    <row r="79" spans="1:17" ht="24">
      <c r="A79" s="194"/>
      <c r="B79" s="194"/>
      <c r="C79" s="194"/>
      <c r="D79" s="194"/>
      <c r="E79" s="194">
        <v>356</v>
      </c>
      <c r="F79" s="201"/>
      <c r="G79" s="200" t="s">
        <v>273</v>
      </c>
      <c r="H79" s="38" t="s">
        <v>225</v>
      </c>
      <c r="I79" s="65">
        <v>4</v>
      </c>
      <c r="J79" s="65">
        <v>4</v>
      </c>
      <c r="K79" s="231">
        <f t="shared" si="6"/>
        <v>1</v>
      </c>
      <c r="L79" s="66">
        <v>8000000</v>
      </c>
      <c r="M79" s="66">
        <v>8000000</v>
      </c>
      <c r="N79" s="66">
        <v>8000000</v>
      </c>
      <c r="O79" s="66">
        <v>8000000</v>
      </c>
      <c r="P79" s="212">
        <f t="shared" si="7"/>
        <v>1</v>
      </c>
      <c r="Q79" s="212">
        <f t="shared" si="8"/>
        <v>1</v>
      </c>
    </row>
    <row r="80" spans="1:17" ht="24">
      <c r="A80" s="194"/>
      <c r="B80" s="194"/>
      <c r="C80" s="194"/>
      <c r="D80" s="194"/>
      <c r="E80" s="194"/>
      <c r="F80" s="201" t="s">
        <v>249</v>
      </c>
      <c r="G80" s="200" t="s">
        <v>250</v>
      </c>
      <c r="H80" s="38" t="s">
        <v>225</v>
      </c>
      <c r="I80" s="65">
        <v>4</v>
      </c>
      <c r="J80" s="65">
        <v>4</v>
      </c>
      <c r="K80" s="231">
        <f t="shared" si="6"/>
        <v>1</v>
      </c>
      <c r="L80" s="66">
        <v>4000000</v>
      </c>
      <c r="M80" s="66">
        <v>4000000</v>
      </c>
      <c r="N80" s="66">
        <v>4000000</v>
      </c>
      <c r="O80" s="66">
        <v>4000000</v>
      </c>
      <c r="P80" s="212">
        <f t="shared" si="7"/>
        <v>1</v>
      </c>
      <c r="Q80" s="212">
        <f t="shared" si="8"/>
        <v>1</v>
      </c>
    </row>
    <row r="81" spans="1:17" ht="24">
      <c r="A81" s="194"/>
      <c r="B81" s="194"/>
      <c r="C81" s="194"/>
      <c r="D81" s="194"/>
      <c r="E81" s="194">
        <v>357</v>
      </c>
      <c r="F81" s="201"/>
      <c r="G81" s="200" t="s">
        <v>274</v>
      </c>
      <c r="H81" s="38" t="s">
        <v>225</v>
      </c>
      <c r="I81" s="65">
        <v>100</v>
      </c>
      <c r="J81" s="65">
        <v>174</v>
      </c>
      <c r="K81" s="231">
        <f t="shared" si="6"/>
        <v>1.74</v>
      </c>
      <c r="L81" s="66">
        <v>6538530</v>
      </c>
      <c r="M81" s="66">
        <v>6538530</v>
      </c>
      <c r="N81" s="66">
        <v>6538530</v>
      </c>
      <c r="O81" s="66">
        <v>6538530</v>
      </c>
      <c r="P81" s="212">
        <f t="shared" si="7"/>
        <v>1</v>
      </c>
      <c r="Q81" s="212">
        <f t="shared" si="8"/>
        <v>1.74</v>
      </c>
    </row>
    <row r="82" spans="1:17" ht="24">
      <c r="A82" s="194"/>
      <c r="B82" s="194"/>
      <c r="C82" s="194"/>
      <c r="D82" s="194"/>
      <c r="E82" s="194"/>
      <c r="F82" s="201" t="s">
        <v>249</v>
      </c>
      <c r="G82" s="200" t="s">
        <v>250</v>
      </c>
      <c r="H82" s="38" t="s">
        <v>225</v>
      </c>
      <c r="I82" s="65">
        <v>100</v>
      </c>
      <c r="J82" s="65">
        <v>174</v>
      </c>
      <c r="K82" s="231">
        <f t="shared" si="6"/>
        <v>1.74</v>
      </c>
      <c r="L82" s="66">
        <v>6538530</v>
      </c>
      <c r="M82" s="66">
        <v>6538530</v>
      </c>
      <c r="N82" s="66">
        <v>6538530</v>
      </c>
      <c r="O82" s="66">
        <v>6538530</v>
      </c>
      <c r="P82" s="212">
        <f t="shared" si="7"/>
        <v>1</v>
      </c>
      <c r="Q82" s="212">
        <f t="shared" si="8"/>
        <v>1.74</v>
      </c>
    </row>
    <row r="83" spans="1:17" ht="36">
      <c r="A83" s="194"/>
      <c r="B83" s="194"/>
      <c r="C83" s="194"/>
      <c r="D83" s="194"/>
      <c r="E83" s="194">
        <v>358</v>
      </c>
      <c r="F83" s="201"/>
      <c r="G83" s="200" t="s">
        <v>275</v>
      </c>
      <c r="H83" s="38" t="s">
        <v>225</v>
      </c>
      <c r="I83" s="65">
        <v>2</v>
      </c>
      <c r="J83" s="65">
        <v>2</v>
      </c>
      <c r="K83" s="231">
        <f t="shared" si="6"/>
        <v>1</v>
      </c>
      <c r="L83" s="66">
        <v>950000</v>
      </c>
      <c r="M83" s="66">
        <v>950000</v>
      </c>
      <c r="N83" s="66">
        <v>950000</v>
      </c>
      <c r="O83" s="66">
        <v>950000</v>
      </c>
      <c r="P83" s="212">
        <f t="shared" si="7"/>
        <v>1</v>
      </c>
      <c r="Q83" s="212">
        <f t="shared" si="8"/>
        <v>1</v>
      </c>
    </row>
    <row r="84" spans="1:17" ht="24">
      <c r="A84" s="194"/>
      <c r="B84" s="194"/>
      <c r="C84" s="194"/>
      <c r="D84" s="194"/>
      <c r="E84" s="194"/>
      <c r="F84" s="201" t="s">
        <v>249</v>
      </c>
      <c r="G84" s="200" t="s">
        <v>250</v>
      </c>
      <c r="H84" s="38" t="s">
        <v>225</v>
      </c>
      <c r="I84" s="65">
        <v>2</v>
      </c>
      <c r="J84" s="65">
        <v>2</v>
      </c>
      <c r="K84" s="231">
        <f t="shared" si="6"/>
        <v>1</v>
      </c>
      <c r="L84" s="66">
        <v>950000</v>
      </c>
      <c r="M84" s="66">
        <v>950000</v>
      </c>
      <c r="N84" s="66">
        <v>950000</v>
      </c>
      <c r="O84" s="66">
        <v>950000</v>
      </c>
      <c r="P84" s="212">
        <f t="shared" si="7"/>
        <v>1</v>
      </c>
      <c r="Q84" s="212">
        <f t="shared" si="8"/>
        <v>1</v>
      </c>
    </row>
    <row r="85" spans="1:17" ht="36">
      <c r="A85" s="194"/>
      <c r="B85" s="194"/>
      <c r="C85" s="194"/>
      <c r="D85" s="194"/>
      <c r="E85" s="194">
        <v>360</v>
      </c>
      <c r="F85" s="201"/>
      <c r="G85" s="200" t="s">
        <v>276</v>
      </c>
      <c r="H85" s="38" t="s">
        <v>277</v>
      </c>
      <c r="I85" s="65">
        <v>300</v>
      </c>
      <c r="J85" s="65">
        <v>452</v>
      </c>
      <c r="K85" s="231">
        <f t="shared" si="6"/>
        <v>1.5066666666666666</v>
      </c>
      <c r="L85" s="66">
        <v>14698333.41</v>
      </c>
      <c r="M85" s="66">
        <v>14698333.41</v>
      </c>
      <c r="N85" s="66">
        <v>4236900.04</v>
      </c>
      <c r="O85" s="66">
        <v>4236900.04</v>
      </c>
      <c r="P85" s="212">
        <f t="shared" si="7"/>
        <v>1</v>
      </c>
      <c r="Q85" s="212">
        <f t="shared" si="8"/>
        <v>1.5066666666666666</v>
      </c>
    </row>
    <row r="86" spans="1:17" ht="24">
      <c r="A86" s="194"/>
      <c r="B86" s="194"/>
      <c r="C86" s="194"/>
      <c r="D86" s="194"/>
      <c r="E86" s="194"/>
      <c r="F86" s="201" t="s">
        <v>249</v>
      </c>
      <c r="G86" s="200" t="s">
        <v>250</v>
      </c>
      <c r="H86" s="38" t="s">
        <v>277</v>
      </c>
      <c r="I86" s="65">
        <v>300</v>
      </c>
      <c r="J86" s="65">
        <v>452</v>
      </c>
      <c r="K86" s="231">
        <f t="shared" si="6"/>
        <v>1.5066666666666666</v>
      </c>
      <c r="L86" s="66">
        <v>14000000</v>
      </c>
      <c r="M86" s="66">
        <v>14000000</v>
      </c>
      <c r="N86" s="66">
        <v>3900000</v>
      </c>
      <c r="O86" s="66">
        <v>3900000</v>
      </c>
      <c r="P86" s="212">
        <f t="shared" si="7"/>
        <v>1</v>
      </c>
      <c r="Q86" s="212">
        <f t="shared" si="8"/>
        <v>1.5066666666666666</v>
      </c>
    </row>
    <row r="87" spans="1:17" ht="36">
      <c r="A87" s="194"/>
      <c r="B87" s="194"/>
      <c r="C87" s="194"/>
      <c r="D87" s="194"/>
      <c r="E87" s="194">
        <v>361</v>
      </c>
      <c r="F87" s="201"/>
      <c r="G87" s="200" t="s">
        <v>278</v>
      </c>
      <c r="H87" s="38" t="s">
        <v>225</v>
      </c>
      <c r="I87" s="65">
        <v>598</v>
      </c>
      <c r="J87" s="65">
        <v>549</v>
      </c>
      <c r="K87" s="231">
        <f t="shared" si="6"/>
        <v>0.91806020066889638</v>
      </c>
      <c r="L87" s="66">
        <v>51758901.560000002</v>
      </c>
      <c r="M87" s="66">
        <v>51758901.560000002</v>
      </c>
      <c r="N87" s="66">
        <v>48932861.5</v>
      </c>
      <c r="O87" s="66">
        <v>48932861.5</v>
      </c>
      <c r="P87" s="212">
        <f t="shared" si="7"/>
        <v>1</v>
      </c>
      <c r="Q87" s="212">
        <f t="shared" si="8"/>
        <v>0.91806020066889638</v>
      </c>
    </row>
    <row r="88" spans="1:17" ht="24">
      <c r="A88" s="194"/>
      <c r="B88" s="194"/>
      <c r="C88" s="194"/>
      <c r="D88" s="194"/>
      <c r="E88" s="194"/>
      <c r="F88" s="201" t="s">
        <v>249</v>
      </c>
      <c r="G88" s="200" t="s">
        <v>250</v>
      </c>
      <c r="H88" s="38" t="s">
        <v>225</v>
      </c>
      <c r="I88" s="65">
        <v>598</v>
      </c>
      <c r="J88" s="65">
        <v>549</v>
      </c>
      <c r="K88" s="231">
        <f t="shared" si="6"/>
        <v>0.91806020066889638</v>
      </c>
      <c r="L88" s="66">
        <v>19257011</v>
      </c>
      <c r="M88" s="66">
        <v>19257011</v>
      </c>
      <c r="N88" s="66">
        <v>19192394</v>
      </c>
      <c r="O88" s="66">
        <v>19192394</v>
      </c>
      <c r="P88" s="212">
        <f t="shared" si="7"/>
        <v>1</v>
      </c>
      <c r="Q88" s="212">
        <f t="shared" si="8"/>
        <v>0.91806020066889638</v>
      </c>
    </row>
    <row r="89" spans="1:17" ht="36">
      <c r="A89" s="194"/>
      <c r="B89" s="194"/>
      <c r="C89" s="194"/>
      <c r="D89" s="194"/>
      <c r="E89" s="194">
        <v>363</v>
      </c>
      <c r="F89" s="201"/>
      <c r="G89" s="200" t="s">
        <v>279</v>
      </c>
      <c r="H89" s="38" t="s">
        <v>225</v>
      </c>
      <c r="I89" s="65">
        <v>1</v>
      </c>
      <c r="J89" s="65">
        <v>1</v>
      </c>
      <c r="K89" s="231">
        <f t="shared" si="6"/>
        <v>1</v>
      </c>
      <c r="L89" s="66">
        <v>2555000</v>
      </c>
      <c r="M89" s="66">
        <v>2555000</v>
      </c>
      <c r="N89" s="66">
        <v>2555000</v>
      </c>
      <c r="O89" s="66">
        <v>2555000</v>
      </c>
      <c r="P89" s="212">
        <f t="shared" si="7"/>
        <v>1</v>
      </c>
      <c r="Q89" s="212">
        <f t="shared" si="8"/>
        <v>1</v>
      </c>
    </row>
    <row r="90" spans="1:17" ht="24">
      <c r="A90" s="194"/>
      <c r="B90" s="194"/>
      <c r="C90" s="194"/>
      <c r="D90" s="194"/>
      <c r="E90" s="194"/>
      <c r="F90" s="201" t="s">
        <v>249</v>
      </c>
      <c r="G90" s="200" t="s">
        <v>250</v>
      </c>
      <c r="H90" s="38" t="s">
        <v>225</v>
      </c>
      <c r="I90" s="65">
        <v>1</v>
      </c>
      <c r="J90" s="65">
        <v>1</v>
      </c>
      <c r="K90" s="231">
        <f t="shared" si="6"/>
        <v>1</v>
      </c>
      <c r="L90" s="66">
        <v>2555000</v>
      </c>
      <c r="M90" s="66">
        <v>2555000</v>
      </c>
      <c r="N90" s="66">
        <v>2555000</v>
      </c>
      <c r="O90" s="66">
        <v>2555000</v>
      </c>
      <c r="P90" s="212">
        <f t="shared" si="7"/>
        <v>1</v>
      </c>
      <c r="Q90" s="212">
        <f t="shared" si="8"/>
        <v>1</v>
      </c>
    </row>
    <row r="91" spans="1:17" ht="36">
      <c r="A91" s="194"/>
      <c r="B91" s="194"/>
      <c r="C91" s="194"/>
      <c r="D91" s="194"/>
      <c r="E91" s="194">
        <v>364</v>
      </c>
      <c r="F91" s="194"/>
      <c r="G91" s="200" t="s">
        <v>280</v>
      </c>
      <c r="H91" s="38" t="s">
        <v>225</v>
      </c>
      <c r="I91" s="65">
        <v>35</v>
      </c>
      <c r="J91" s="65">
        <v>190</v>
      </c>
      <c r="K91" s="231">
        <f t="shared" si="6"/>
        <v>5.4285714285714288</v>
      </c>
      <c r="L91" s="66">
        <v>22135980.640000001</v>
      </c>
      <c r="M91" s="66">
        <v>22135980.640000001</v>
      </c>
      <c r="N91" s="66">
        <v>21697470.989999998</v>
      </c>
      <c r="O91" s="66">
        <v>21697470.989999998</v>
      </c>
      <c r="P91" s="212">
        <f t="shared" si="7"/>
        <v>1</v>
      </c>
      <c r="Q91" s="212">
        <f t="shared" si="8"/>
        <v>5.4285714285714288</v>
      </c>
    </row>
    <row r="92" spans="1:17" ht="72">
      <c r="A92" s="194"/>
      <c r="B92" s="194"/>
      <c r="C92" s="194"/>
      <c r="D92" s="194"/>
      <c r="E92" s="194"/>
      <c r="F92" s="194" t="s">
        <v>226</v>
      </c>
      <c r="G92" s="200" t="s">
        <v>227</v>
      </c>
      <c r="H92" s="38" t="s">
        <v>225</v>
      </c>
      <c r="I92" s="65">
        <v>35</v>
      </c>
      <c r="J92" s="65">
        <v>190</v>
      </c>
      <c r="K92" s="231">
        <f t="shared" si="6"/>
        <v>5.4285714285714288</v>
      </c>
      <c r="L92" s="66">
        <v>4820523</v>
      </c>
      <c r="M92" s="66">
        <v>4820523</v>
      </c>
      <c r="N92" s="66">
        <v>4650523</v>
      </c>
      <c r="O92" s="66">
        <v>4650523</v>
      </c>
      <c r="P92" s="212">
        <f t="shared" si="7"/>
        <v>1</v>
      </c>
      <c r="Q92" s="212">
        <f t="shared" si="8"/>
        <v>5.4285714285714288</v>
      </c>
    </row>
    <row r="93" spans="1:17">
      <c r="A93" s="194"/>
      <c r="B93" s="194"/>
      <c r="C93" s="194">
        <v>7</v>
      </c>
      <c r="D93" s="194"/>
      <c r="E93" s="194"/>
      <c r="F93" s="194"/>
      <c r="G93" s="198" t="s">
        <v>281</v>
      </c>
      <c r="H93" s="38"/>
      <c r="I93" s="65"/>
      <c r="J93" s="65"/>
      <c r="K93" s="231"/>
      <c r="L93" s="208">
        <f>+L94</f>
        <v>8890802</v>
      </c>
      <c r="M93" s="208">
        <f>+M94</f>
        <v>8890802</v>
      </c>
      <c r="N93" s="208">
        <f>+N94</f>
        <v>8890798.120000001</v>
      </c>
      <c r="O93" s="208">
        <f>+O94</f>
        <v>8890798.120000001</v>
      </c>
      <c r="P93" s="212"/>
      <c r="Q93" s="212"/>
    </row>
    <row r="94" spans="1:17">
      <c r="A94" s="194"/>
      <c r="B94" s="194"/>
      <c r="C94" s="194"/>
      <c r="D94" s="194">
        <v>1</v>
      </c>
      <c r="E94" s="194"/>
      <c r="F94" s="194"/>
      <c r="G94" s="198" t="s">
        <v>281</v>
      </c>
      <c r="H94" s="38"/>
      <c r="I94" s="65"/>
      <c r="J94" s="65"/>
      <c r="K94" s="231"/>
      <c r="L94" s="208">
        <f>+L95+L97+L99+L101</f>
        <v>8890802</v>
      </c>
      <c r="M94" s="208">
        <f>+M95+M97+M99+M101</f>
        <v>8890802</v>
      </c>
      <c r="N94" s="208">
        <f>+N95+N97+N99+N101</f>
        <v>8890798.120000001</v>
      </c>
      <c r="O94" s="208">
        <f>+O95+O97+O99+O101</f>
        <v>8890798.120000001</v>
      </c>
      <c r="P94" s="212"/>
      <c r="Q94" s="212"/>
    </row>
    <row r="95" spans="1:17" ht="36">
      <c r="A95" s="194"/>
      <c r="B95" s="194"/>
      <c r="C95" s="194"/>
      <c r="D95" s="194"/>
      <c r="E95" s="194">
        <v>372</v>
      </c>
      <c r="F95" s="205"/>
      <c r="G95" s="200" t="s">
        <v>282</v>
      </c>
      <c r="H95" s="38" t="s">
        <v>283</v>
      </c>
      <c r="I95" s="65">
        <v>15</v>
      </c>
      <c r="J95" s="65">
        <v>14</v>
      </c>
      <c r="K95" s="231">
        <f t="shared" si="6"/>
        <v>0.93333333333333335</v>
      </c>
      <c r="L95" s="66">
        <v>3918948</v>
      </c>
      <c r="M95" s="66">
        <v>3918948</v>
      </c>
      <c r="N95" s="66">
        <v>3918944.12</v>
      </c>
      <c r="O95" s="66">
        <v>3918944.12</v>
      </c>
      <c r="P95" s="212">
        <f t="shared" si="7"/>
        <v>1</v>
      </c>
      <c r="Q95" s="212">
        <f t="shared" si="8"/>
        <v>0.93333333333333335</v>
      </c>
    </row>
    <row r="96" spans="1:17" ht="72">
      <c r="A96" s="194"/>
      <c r="B96" s="194"/>
      <c r="C96" s="194"/>
      <c r="D96" s="194"/>
      <c r="E96" s="194"/>
      <c r="F96" s="194" t="s">
        <v>226</v>
      </c>
      <c r="G96" s="200" t="s">
        <v>227</v>
      </c>
      <c r="H96" s="38" t="s">
        <v>283</v>
      </c>
      <c r="I96" s="65">
        <v>15</v>
      </c>
      <c r="J96" s="65">
        <v>14</v>
      </c>
      <c r="K96" s="231">
        <f t="shared" si="6"/>
        <v>0.93333333333333335</v>
      </c>
      <c r="L96" s="66">
        <v>3918948</v>
      </c>
      <c r="M96" s="66">
        <v>3918948</v>
      </c>
      <c r="N96" s="66">
        <v>3918944.12</v>
      </c>
      <c r="O96" s="66">
        <v>3918944.12</v>
      </c>
      <c r="P96" s="212">
        <f t="shared" si="7"/>
        <v>1</v>
      </c>
      <c r="Q96" s="212">
        <f t="shared" si="8"/>
        <v>0.93333333333333335</v>
      </c>
    </row>
    <row r="97" spans="1:17" ht="15.75" customHeight="1">
      <c r="A97" s="194"/>
      <c r="B97" s="194"/>
      <c r="C97" s="194"/>
      <c r="D97" s="194"/>
      <c r="E97" s="194">
        <v>373</v>
      </c>
      <c r="F97" s="205"/>
      <c r="G97" s="200" t="s">
        <v>284</v>
      </c>
      <c r="H97" s="38" t="s">
        <v>225</v>
      </c>
      <c r="I97" s="65">
        <v>155</v>
      </c>
      <c r="J97" s="65">
        <v>155</v>
      </c>
      <c r="K97" s="231">
        <f t="shared" si="6"/>
        <v>1</v>
      </c>
      <c r="L97" s="66">
        <v>2671854</v>
      </c>
      <c r="M97" s="66">
        <v>2671854</v>
      </c>
      <c r="N97" s="66">
        <v>2671854</v>
      </c>
      <c r="O97" s="66">
        <v>2671854</v>
      </c>
      <c r="P97" s="212">
        <f t="shared" si="7"/>
        <v>1</v>
      </c>
      <c r="Q97" s="212">
        <f t="shared" si="8"/>
        <v>1</v>
      </c>
    </row>
    <row r="98" spans="1:17" ht="30" customHeight="1">
      <c r="A98" s="194"/>
      <c r="B98" s="194"/>
      <c r="C98" s="194"/>
      <c r="D98" s="194"/>
      <c r="E98" s="194"/>
      <c r="F98" s="194" t="s">
        <v>285</v>
      </c>
      <c r="G98" s="200" t="s">
        <v>286</v>
      </c>
      <c r="H98" s="38" t="s">
        <v>225</v>
      </c>
      <c r="I98" s="65">
        <v>155</v>
      </c>
      <c r="J98" s="65">
        <v>155</v>
      </c>
      <c r="K98" s="231">
        <f t="shared" si="6"/>
        <v>1</v>
      </c>
      <c r="L98" s="66">
        <v>2671854</v>
      </c>
      <c r="M98" s="66">
        <v>2671854</v>
      </c>
      <c r="N98" s="66">
        <v>2671854</v>
      </c>
      <c r="O98" s="66">
        <v>2671854</v>
      </c>
      <c r="P98" s="212">
        <f t="shared" si="7"/>
        <v>1</v>
      </c>
      <c r="Q98" s="212">
        <f t="shared" si="8"/>
        <v>1</v>
      </c>
    </row>
    <row r="99" spans="1:17">
      <c r="A99" s="194"/>
      <c r="B99" s="194"/>
      <c r="C99" s="194"/>
      <c r="D99" s="194"/>
      <c r="E99" s="194">
        <v>374</v>
      </c>
      <c r="F99" s="205"/>
      <c r="G99" s="200" t="s">
        <v>287</v>
      </c>
      <c r="H99" s="38" t="s">
        <v>214</v>
      </c>
      <c r="I99" s="65">
        <v>50</v>
      </c>
      <c r="J99" s="65">
        <v>45</v>
      </c>
      <c r="K99" s="231">
        <f t="shared" si="6"/>
        <v>0.9</v>
      </c>
      <c r="L99" s="66">
        <v>1200000</v>
      </c>
      <c r="M99" s="66">
        <v>1200000</v>
      </c>
      <c r="N99" s="66">
        <v>1200000</v>
      </c>
      <c r="O99" s="66">
        <v>1200000</v>
      </c>
      <c r="P99" s="212">
        <f t="shared" si="7"/>
        <v>1</v>
      </c>
      <c r="Q99" s="212">
        <f t="shared" si="8"/>
        <v>0.9</v>
      </c>
    </row>
    <row r="100" spans="1:17" ht="24">
      <c r="A100" s="194"/>
      <c r="B100" s="194"/>
      <c r="C100" s="194"/>
      <c r="D100" s="194"/>
      <c r="E100" s="194"/>
      <c r="F100" s="201" t="s">
        <v>249</v>
      </c>
      <c r="G100" s="200" t="s">
        <v>250</v>
      </c>
      <c r="H100" s="38" t="s">
        <v>214</v>
      </c>
      <c r="I100" s="65">
        <v>50</v>
      </c>
      <c r="J100" s="65">
        <v>45</v>
      </c>
      <c r="K100" s="231">
        <f t="shared" si="6"/>
        <v>0.9</v>
      </c>
      <c r="L100" s="66">
        <v>1200000</v>
      </c>
      <c r="M100" s="66">
        <v>1200000</v>
      </c>
      <c r="N100" s="66">
        <v>1200000</v>
      </c>
      <c r="O100" s="66">
        <v>1200000</v>
      </c>
      <c r="P100" s="212">
        <f t="shared" si="7"/>
        <v>1</v>
      </c>
      <c r="Q100" s="212">
        <f t="shared" si="8"/>
        <v>0.9</v>
      </c>
    </row>
    <row r="101" spans="1:17" ht="36">
      <c r="A101" s="194"/>
      <c r="B101" s="194"/>
      <c r="C101" s="194"/>
      <c r="D101" s="194"/>
      <c r="E101" s="194">
        <v>375</v>
      </c>
      <c r="F101" s="205"/>
      <c r="G101" s="200" t="s">
        <v>288</v>
      </c>
      <c r="H101" s="38" t="s">
        <v>289</v>
      </c>
      <c r="I101" s="65">
        <v>30</v>
      </c>
      <c r="J101" s="65">
        <v>43.66</v>
      </c>
      <c r="K101" s="231">
        <f t="shared" si="6"/>
        <v>1.4553333333333331</v>
      </c>
      <c r="L101" s="66">
        <v>1100000</v>
      </c>
      <c r="M101" s="66">
        <v>1100000</v>
      </c>
      <c r="N101" s="66">
        <v>1100000</v>
      </c>
      <c r="O101" s="66">
        <v>1100000</v>
      </c>
      <c r="P101" s="212">
        <f t="shared" si="7"/>
        <v>1</v>
      </c>
      <c r="Q101" s="212">
        <f t="shared" si="8"/>
        <v>1.4553333333333331</v>
      </c>
    </row>
    <row r="102" spans="1:17" ht="24">
      <c r="A102" s="206"/>
      <c r="B102" s="194"/>
      <c r="C102" s="194"/>
      <c r="D102" s="194"/>
      <c r="E102" s="194"/>
      <c r="F102" s="201" t="s">
        <v>249</v>
      </c>
      <c r="G102" s="200" t="s">
        <v>250</v>
      </c>
      <c r="H102" s="38" t="s">
        <v>289</v>
      </c>
      <c r="I102" s="65">
        <v>30</v>
      </c>
      <c r="J102" s="65">
        <v>44</v>
      </c>
      <c r="K102" s="231">
        <f t="shared" si="6"/>
        <v>1.4666666666666666</v>
      </c>
      <c r="L102" s="66">
        <v>1100000</v>
      </c>
      <c r="M102" s="66">
        <v>1100000</v>
      </c>
      <c r="N102" s="66">
        <v>1100000</v>
      </c>
      <c r="O102" s="66">
        <v>1100000</v>
      </c>
      <c r="P102" s="212">
        <f t="shared" si="7"/>
        <v>1</v>
      </c>
      <c r="Q102" s="212">
        <f t="shared" si="8"/>
        <v>1.4666666666666666</v>
      </c>
    </row>
    <row r="103" spans="1:17">
      <c r="A103" s="45"/>
      <c r="B103" s="45"/>
      <c r="C103" s="45"/>
      <c r="D103" s="45"/>
      <c r="E103" s="45"/>
      <c r="F103" s="45"/>
      <c r="G103" s="209" t="s">
        <v>78</v>
      </c>
      <c r="H103" s="45"/>
      <c r="I103" s="45"/>
      <c r="J103" s="45"/>
      <c r="K103" s="45"/>
      <c r="L103" s="211">
        <f>+L8+L61+L67</f>
        <v>322711259.69999999</v>
      </c>
      <c r="M103" s="211">
        <f>+M8+M61+M67</f>
        <v>322711259.69999999</v>
      </c>
      <c r="N103" s="211">
        <f>+N8+N61+N67</f>
        <v>299736809.31000006</v>
      </c>
      <c r="O103" s="211">
        <f>+O8+O61+O67</f>
        <v>299736809.31000006</v>
      </c>
      <c r="P103" s="452"/>
      <c r="Q103" s="452"/>
    </row>
  </sheetData>
  <mergeCells count="15">
    <mergeCell ref="A5:A7"/>
    <mergeCell ref="A1:Q1"/>
    <mergeCell ref="A3:Q3"/>
    <mergeCell ref="A4:Q4"/>
    <mergeCell ref="L6:O6"/>
    <mergeCell ref="B5:B7"/>
    <mergeCell ref="E5:E7"/>
    <mergeCell ref="Q6:Q7"/>
    <mergeCell ref="H5:H7"/>
    <mergeCell ref="D5:D7"/>
    <mergeCell ref="F5:F7"/>
    <mergeCell ref="G5:G7"/>
    <mergeCell ref="P6:P7"/>
    <mergeCell ref="K6:K7"/>
    <mergeCell ref="C5:C7"/>
  </mergeCells>
  <phoneticPr fontId="0" type="noConversion"/>
  <printOptions horizontalCentered="1"/>
  <pageMargins left="0.39370078740157483" right="0.39370078740157483" top="1.6535433070866143" bottom="0.47244094488188981" header="0.19685039370078741" footer="0.19685039370078741"/>
  <pageSetup scale="74" orientation="landscape" r:id="rId1"/>
  <headerFooter scaleWithDoc="0">
    <oddHeader>&amp;C&amp;G</oddHeader>
    <oddFooter>&amp;C&amp;G</oddFooter>
  </headerFooter>
  <ignoredErrors>
    <ignoredError sqref="I9:K11 P9:Q11" numberStoredAsText="1"/>
  </ignoredErrors>
  <legacyDrawingHF r:id="rId2"/>
</worksheet>
</file>

<file path=xl/worksheets/sheet6.xml><?xml version="1.0" encoding="utf-8"?>
<worksheet xmlns="http://schemas.openxmlformats.org/spreadsheetml/2006/main" xmlns:r="http://schemas.openxmlformats.org/officeDocument/2006/relationships">
  <sheetPr>
    <tabColor rgb="FFFFC000"/>
  </sheetPr>
  <dimension ref="A1:G69"/>
  <sheetViews>
    <sheetView showGridLines="0" topLeftCell="A40" workbookViewId="0">
      <selection activeCell="G19" sqref="G19"/>
    </sheetView>
  </sheetViews>
  <sheetFormatPr baseColWidth="10" defaultColWidth="11.44140625" defaultRowHeight="13.8"/>
  <cols>
    <col min="1" max="1" width="6.6640625" style="1" customWidth="1"/>
    <col min="2" max="3" width="3.44140625" style="1" customWidth="1"/>
    <col min="4" max="4" width="4.5546875" style="1" customWidth="1"/>
    <col min="5" max="5" width="3.6640625" style="1" customWidth="1"/>
    <col min="6" max="6" width="47" style="1" customWidth="1"/>
    <col min="7" max="7" width="110.44140625" style="1" customWidth="1"/>
    <col min="8" max="16384" width="11.44140625" style="1"/>
  </cols>
  <sheetData>
    <row r="1" spans="1:7" ht="35.1" customHeight="1">
      <c r="A1" s="539" t="s">
        <v>86</v>
      </c>
      <c r="B1" s="540"/>
      <c r="C1" s="540"/>
      <c r="D1" s="540"/>
      <c r="E1" s="540"/>
      <c r="F1" s="540"/>
      <c r="G1" s="541"/>
    </row>
    <row r="2" spans="1:7" ht="6" customHeight="1">
      <c r="G2" s="76"/>
    </row>
    <row r="3" spans="1:7" ht="20.100000000000001" customHeight="1">
      <c r="A3" s="542" t="str">
        <f>+'APP-1'!A3:Q3</f>
        <v>UNIDAD RESPONSABLE DEL GASTO: 35 C0 01 Secretaría de Desarrollo Rural y Equidad para las Comunidades</v>
      </c>
      <c r="B3" s="543"/>
      <c r="C3" s="543"/>
      <c r="D3" s="543"/>
      <c r="E3" s="543"/>
      <c r="F3" s="543"/>
      <c r="G3" s="544"/>
    </row>
    <row r="4" spans="1:7" ht="20.100000000000001" customHeight="1">
      <c r="A4" s="542" t="str">
        <f>+'APP-1'!A4:Q4</f>
        <v>PERÍODO: Enero - Diciembre 2017</v>
      </c>
      <c r="B4" s="543"/>
      <c r="C4" s="543"/>
      <c r="D4" s="543"/>
      <c r="E4" s="543"/>
      <c r="F4" s="543"/>
      <c r="G4" s="544"/>
    </row>
    <row r="5" spans="1:7" ht="34.200000000000003" customHeight="1">
      <c r="A5" s="537" t="s">
        <v>84</v>
      </c>
      <c r="B5" s="537" t="s">
        <v>44</v>
      </c>
      <c r="C5" s="537" t="s">
        <v>42</v>
      </c>
      <c r="D5" s="537" t="s">
        <v>43</v>
      </c>
      <c r="E5" s="537" t="s">
        <v>12</v>
      </c>
      <c r="F5" s="537" t="s">
        <v>13</v>
      </c>
      <c r="G5" s="537" t="s">
        <v>196</v>
      </c>
    </row>
    <row r="6" spans="1:7" ht="20.7" customHeight="1">
      <c r="A6" s="538"/>
      <c r="B6" s="538"/>
      <c r="C6" s="538"/>
      <c r="D6" s="538"/>
      <c r="E6" s="538"/>
      <c r="F6" s="538"/>
      <c r="G6" s="538"/>
    </row>
    <row r="7" spans="1:7" s="47" customFormat="1" ht="15" customHeight="1">
      <c r="A7" s="434">
        <v>1</v>
      </c>
      <c r="B7" s="433"/>
      <c r="C7" s="433"/>
      <c r="D7" s="433"/>
      <c r="E7" s="432"/>
      <c r="F7" s="426" t="s">
        <v>209</v>
      </c>
      <c r="G7" s="424"/>
    </row>
    <row r="8" spans="1:7" s="47" customFormat="1" ht="15" customHeight="1">
      <c r="A8" s="195"/>
      <c r="B8" s="194">
        <v>1</v>
      </c>
      <c r="C8" s="194"/>
      <c r="D8" s="194"/>
      <c r="E8" s="194"/>
      <c r="F8" s="198" t="s">
        <v>210</v>
      </c>
      <c r="G8" s="423"/>
    </row>
    <row r="9" spans="1:7" s="47" customFormat="1" ht="15" customHeight="1">
      <c r="A9" s="195"/>
      <c r="B9" s="194"/>
      <c r="C9" s="194">
        <v>2</v>
      </c>
      <c r="D9" s="194"/>
      <c r="E9" s="194"/>
      <c r="F9" s="198" t="s">
        <v>211</v>
      </c>
      <c r="G9" s="423"/>
    </row>
    <row r="10" spans="1:7" s="47" customFormat="1" ht="15" customHeight="1">
      <c r="A10" s="195"/>
      <c r="B10" s="194"/>
      <c r="C10" s="194"/>
      <c r="D10" s="194">
        <v>4</v>
      </c>
      <c r="E10" s="194"/>
      <c r="F10" s="198" t="s">
        <v>212</v>
      </c>
      <c r="G10" s="423"/>
    </row>
    <row r="11" spans="1:7" s="47" customFormat="1" ht="35.25" customHeight="1">
      <c r="A11" s="199"/>
      <c r="B11" s="194"/>
      <c r="C11" s="194"/>
      <c r="D11" s="194"/>
      <c r="E11" s="194">
        <v>336</v>
      </c>
      <c r="F11" s="200" t="s">
        <v>218</v>
      </c>
      <c r="G11" s="423" t="s">
        <v>837</v>
      </c>
    </row>
    <row r="12" spans="1:7" s="47" customFormat="1" ht="15" customHeight="1">
      <c r="A12" s="199"/>
      <c r="B12" s="194"/>
      <c r="C12" s="194"/>
      <c r="D12" s="194"/>
      <c r="E12" s="194"/>
      <c r="F12" s="200" t="s">
        <v>220</v>
      </c>
      <c r="G12" s="423"/>
    </row>
    <row r="13" spans="1:7" s="47" customFormat="1" ht="15" customHeight="1">
      <c r="A13" s="196"/>
      <c r="B13" s="194">
        <v>2</v>
      </c>
      <c r="C13" s="194"/>
      <c r="D13" s="194"/>
      <c r="E13" s="194"/>
      <c r="F13" s="198" t="s">
        <v>221</v>
      </c>
      <c r="G13" s="423"/>
    </row>
    <row r="14" spans="1:7" s="47" customFormat="1" ht="15" customHeight="1">
      <c r="A14" s="196"/>
      <c r="B14" s="194"/>
      <c r="C14" s="194">
        <v>6</v>
      </c>
      <c r="D14" s="194"/>
      <c r="E14" s="194"/>
      <c r="F14" s="198" t="s">
        <v>222</v>
      </c>
      <c r="G14" s="423"/>
    </row>
    <row r="15" spans="1:7" s="47" customFormat="1" ht="27.75" customHeight="1">
      <c r="A15" s="196"/>
      <c r="B15" s="443"/>
      <c r="C15" s="194"/>
      <c r="D15" s="443">
        <v>7</v>
      </c>
      <c r="E15" s="443"/>
      <c r="F15" s="198" t="s">
        <v>228</v>
      </c>
      <c r="G15" s="396"/>
    </row>
    <row r="16" spans="1:7" s="47" customFormat="1" ht="33.75" customHeight="1">
      <c r="A16" s="196"/>
      <c r="B16" s="443"/>
      <c r="C16" s="194"/>
      <c r="D16" s="443"/>
      <c r="E16" s="443">
        <v>459</v>
      </c>
      <c r="F16" s="200" t="s">
        <v>229</v>
      </c>
      <c r="G16" s="444" t="s">
        <v>873</v>
      </c>
    </row>
    <row r="17" spans="1:7" s="47" customFormat="1" ht="27" customHeight="1">
      <c r="A17" s="196"/>
      <c r="B17" s="194"/>
      <c r="C17" s="194"/>
      <c r="D17" s="194">
        <v>8</v>
      </c>
      <c r="E17" s="194"/>
      <c r="F17" s="198" t="s">
        <v>236</v>
      </c>
      <c r="G17" s="423"/>
    </row>
    <row r="18" spans="1:7" s="47" customFormat="1" ht="27" customHeight="1">
      <c r="A18" s="196"/>
      <c r="B18" s="194"/>
      <c r="C18" s="194"/>
      <c r="D18" s="194"/>
      <c r="E18" s="194">
        <v>477</v>
      </c>
      <c r="F18" s="200" t="s">
        <v>237</v>
      </c>
      <c r="G18" s="423"/>
    </row>
    <row r="19" spans="1:7" ht="27" customHeight="1">
      <c r="A19" s="196"/>
      <c r="B19" s="194"/>
      <c r="C19" s="194"/>
      <c r="D19" s="194"/>
      <c r="E19" s="194">
        <v>489</v>
      </c>
      <c r="F19" s="200" t="s">
        <v>241</v>
      </c>
      <c r="G19" s="455" t="s">
        <v>838</v>
      </c>
    </row>
    <row r="20" spans="1:7" ht="24">
      <c r="A20" s="196"/>
      <c r="B20" s="194"/>
      <c r="C20" s="194"/>
      <c r="D20" s="194"/>
      <c r="E20" s="194"/>
      <c r="F20" s="200" t="s">
        <v>243</v>
      </c>
      <c r="G20" s="435"/>
    </row>
    <row r="21" spans="1:7" ht="24">
      <c r="A21" s="196"/>
      <c r="B21" s="194"/>
      <c r="C21" s="194"/>
      <c r="D21" s="194"/>
      <c r="E21" s="194">
        <v>491</v>
      </c>
      <c r="F21" s="200" t="s">
        <v>244</v>
      </c>
      <c r="G21" s="435"/>
    </row>
    <row r="22" spans="1:7" ht="55.2">
      <c r="A22" s="196"/>
      <c r="B22" s="194"/>
      <c r="C22" s="194"/>
      <c r="D22" s="194"/>
      <c r="E22" s="194">
        <v>498</v>
      </c>
      <c r="F22" s="200" t="s">
        <v>246</v>
      </c>
      <c r="G22" s="435" t="s">
        <v>839</v>
      </c>
    </row>
    <row r="23" spans="1:7">
      <c r="A23" s="196"/>
      <c r="B23" s="194"/>
      <c r="C23" s="194"/>
      <c r="D23" s="194">
        <v>9</v>
      </c>
      <c r="E23" s="194"/>
      <c r="F23" s="198" t="s">
        <v>247</v>
      </c>
      <c r="G23" s="435"/>
    </row>
    <row r="24" spans="1:7" ht="55.2">
      <c r="A24" s="196"/>
      <c r="B24" s="194"/>
      <c r="C24" s="194"/>
      <c r="D24" s="194"/>
      <c r="E24" s="201">
        <v>537</v>
      </c>
      <c r="F24" s="200" t="s">
        <v>248</v>
      </c>
      <c r="G24" s="435" t="s">
        <v>296</v>
      </c>
    </row>
    <row r="25" spans="1:7">
      <c r="A25" s="196"/>
      <c r="B25" s="194"/>
      <c r="C25" s="194"/>
      <c r="D25" s="194"/>
      <c r="E25" s="194"/>
      <c r="F25" s="200" t="s">
        <v>250</v>
      </c>
      <c r="G25" s="435"/>
    </row>
    <row r="26" spans="1:7">
      <c r="A26" s="196"/>
      <c r="B26" s="194">
        <v>3</v>
      </c>
      <c r="C26" s="194"/>
      <c r="D26" s="194"/>
      <c r="E26" s="194"/>
      <c r="F26" s="198" t="s">
        <v>251</v>
      </c>
      <c r="G26" s="435"/>
    </row>
    <row r="27" spans="1:7">
      <c r="A27" s="196"/>
      <c r="B27" s="194"/>
      <c r="C27" s="194">
        <v>2</v>
      </c>
      <c r="D27" s="194"/>
      <c r="E27" s="194"/>
      <c r="F27" s="198" t="s">
        <v>252</v>
      </c>
      <c r="G27" s="435"/>
    </row>
    <row r="28" spans="1:7">
      <c r="A28" s="196"/>
      <c r="B28" s="194"/>
      <c r="C28" s="194"/>
      <c r="D28" s="194">
        <v>1</v>
      </c>
      <c r="E28" s="194"/>
      <c r="F28" s="198" t="s">
        <v>253</v>
      </c>
      <c r="G28" s="435"/>
    </row>
    <row r="29" spans="1:7" ht="41.4">
      <c r="A29" s="196"/>
      <c r="B29" s="194"/>
      <c r="C29" s="194"/>
      <c r="D29" s="194"/>
      <c r="E29" s="194">
        <v>546</v>
      </c>
      <c r="F29" s="200" t="s">
        <v>254</v>
      </c>
      <c r="G29" s="435" t="s">
        <v>870</v>
      </c>
    </row>
    <row r="30" spans="1:7" ht="18" customHeight="1">
      <c r="A30" s="196"/>
      <c r="B30" s="194"/>
      <c r="C30" s="194">
        <v>9</v>
      </c>
      <c r="D30" s="194"/>
      <c r="E30" s="194"/>
      <c r="F30" s="198" t="s">
        <v>259</v>
      </c>
      <c r="G30" s="435"/>
    </row>
    <row r="31" spans="1:7">
      <c r="A31" s="196"/>
      <c r="B31" s="194"/>
      <c r="C31" s="194"/>
      <c r="D31" s="194">
        <v>3</v>
      </c>
      <c r="E31" s="194"/>
      <c r="F31" s="198" t="s">
        <v>260</v>
      </c>
      <c r="G31" s="435"/>
    </row>
    <row r="32" spans="1:7">
      <c r="A32" s="196"/>
      <c r="B32" s="194"/>
      <c r="C32" s="194"/>
      <c r="D32" s="194"/>
      <c r="E32" s="194">
        <v>552</v>
      </c>
      <c r="F32" s="200" t="s">
        <v>261</v>
      </c>
      <c r="G32" s="435"/>
    </row>
    <row r="33" spans="1:7" ht="24">
      <c r="A33" s="196"/>
      <c r="B33" s="194"/>
      <c r="C33" s="194"/>
      <c r="D33" s="194"/>
      <c r="E33" s="194"/>
      <c r="F33" s="200" t="s">
        <v>243</v>
      </c>
      <c r="G33" s="435"/>
    </row>
    <row r="34" spans="1:7" ht="32.4">
      <c r="A34" s="196"/>
      <c r="B34" s="194"/>
      <c r="C34" s="194"/>
      <c r="D34" s="194"/>
      <c r="E34" s="194">
        <v>553</v>
      </c>
      <c r="F34" s="200" t="s">
        <v>262</v>
      </c>
      <c r="G34" s="430" t="s">
        <v>290</v>
      </c>
    </row>
    <row r="35" spans="1:7">
      <c r="A35" s="194"/>
      <c r="B35" s="194"/>
      <c r="C35" s="194"/>
      <c r="D35" s="194"/>
      <c r="E35" s="194"/>
      <c r="F35" s="203"/>
      <c r="G35" s="435"/>
    </row>
    <row r="36" spans="1:7" ht="25.2">
      <c r="A36" s="194">
        <v>2</v>
      </c>
      <c r="B36" s="194"/>
      <c r="C36" s="194"/>
      <c r="D36" s="194"/>
      <c r="E36" s="194"/>
      <c r="F36" s="198" t="s">
        <v>263</v>
      </c>
      <c r="G36" s="435"/>
    </row>
    <row r="37" spans="1:7">
      <c r="A37" s="194"/>
      <c r="B37" s="194">
        <v>1</v>
      </c>
      <c r="C37" s="194"/>
      <c r="D37" s="194"/>
      <c r="E37" s="194"/>
      <c r="F37" s="198" t="s">
        <v>210</v>
      </c>
      <c r="G37" s="435"/>
    </row>
    <row r="38" spans="1:7" ht="25.2">
      <c r="A38" s="194"/>
      <c r="B38" s="194"/>
      <c r="C38" s="194">
        <v>7</v>
      </c>
      <c r="D38" s="194"/>
      <c r="E38" s="194"/>
      <c r="F38" s="198" t="s">
        <v>264</v>
      </c>
      <c r="G38" s="435"/>
    </row>
    <row r="39" spans="1:7">
      <c r="A39" s="194"/>
      <c r="B39" s="194"/>
      <c r="C39" s="194"/>
      <c r="D39" s="194">
        <v>2</v>
      </c>
      <c r="E39" s="194"/>
      <c r="F39" s="198" t="s">
        <v>265</v>
      </c>
      <c r="G39" s="435"/>
    </row>
    <row r="40" spans="1:7" ht="41.4">
      <c r="A40" s="194"/>
      <c r="B40" s="194"/>
      <c r="C40" s="194"/>
      <c r="D40" s="194"/>
      <c r="E40" s="194">
        <v>301</v>
      </c>
      <c r="F40" s="200" t="s">
        <v>266</v>
      </c>
      <c r="G40" s="435" t="s">
        <v>874</v>
      </c>
    </row>
    <row r="41" spans="1:7">
      <c r="A41" s="194"/>
      <c r="B41" s="194"/>
      <c r="C41" s="194"/>
      <c r="D41" s="194"/>
      <c r="E41" s="194"/>
      <c r="F41" s="204"/>
      <c r="G41" s="435"/>
    </row>
    <row r="42" spans="1:7">
      <c r="A42" s="194">
        <v>3</v>
      </c>
      <c r="B42" s="194"/>
      <c r="C42" s="194"/>
      <c r="D42" s="194"/>
      <c r="E42" s="194"/>
      <c r="F42" s="198" t="s">
        <v>251</v>
      </c>
      <c r="G42" s="435"/>
    </row>
    <row r="43" spans="1:7">
      <c r="A43" s="194"/>
      <c r="B43" s="194">
        <v>3</v>
      </c>
      <c r="C43" s="194"/>
      <c r="D43" s="194"/>
      <c r="E43" s="194"/>
      <c r="F43" s="198" t="s">
        <v>268</v>
      </c>
      <c r="G43" s="435"/>
    </row>
    <row r="44" spans="1:7">
      <c r="A44" s="194"/>
      <c r="B44" s="194"/>
      <c r="C44" s="194">
        <v>2</v>
      </c>
      <c r="D44" s="194"/>
      <c r="E44" s="194"/>
      <c r="F44" s="198" t="s">
        <v>252</v>
      </c>
      <c r="G44" s="435"/>
    </row>
    <row r="45" spans="1:7">
      <c r="A45" s="194"/>
      <c r="B45" s="194"/>
      <c r="C45" s="194"/>
      <c r="D45" s="194">
        <v>1</v>
      </c>
      <c r="E45" s="194"/>
      <c r="F45" s="198" t="s">
        <v>253</v>
      </c>
      <c r="G45" s="435"/>
    </row>
    <row r="46" spans="1:7" ht="55.2">
      <c r="A46" s="194"/>
      <c r="B46" s="194"/>
      <c r="C46" s="194"/>
      <c r="D46" s="194"/>
      <c r="E46" s="194">
        <v>352</v>
      </c>
      <c r="F46" s="200" t="s">
        <v>269</v>
      </c>
      <c r="G46" s="435" t="s">
        <v>291</v>
      </c>
    </row>
    <row r="47" spans="1:7">
      <c r="A47" s="194"/>
      <c r="B47" s="194"/>
      <c r="C47" s="194"/>
      <c r="D47" s="194"/>
      <c r="E47" s="194"/>
      <c r="F47" s="200" t="s">
        <v>250</v>
      </c>
      <c r="G47" s="435"/>
    </row>
    <row r="48" spans="1:7" ht="55.2">
      <c r="A48" s="194"/>
      <c r="B48" s="194"/>
      <c r="C48" s="194"/>
      <c r="D48" s="194"/>
      <c r="E48" s="194">
        <v>354</v>
      </c>
      <c r="F48" s="200" t="s">
        <v>271</v>
      </c>
      <c r="G48" s="435" t="s">
        <v>292</v>
      </c>
    </row>
    <row r="49" spans="1:7">
      <c r="A49" s="194"/>
      <c r="B49" s="194"/>
      <c r="C49" s="194"/>
      <c r="D49" s="194"/>
      <c r="E49" s="194"/>
      <c r="F49" s="200" t="s">
        <v>250</v>
      </c>
      <c r="G49" s="435"/>
    </row>
    <row r="50" spans="1:7" ht="41.4">
      <c r="A50" s="194"/>
      <c r="B50" s="194"/>
      <c r="C50" s="194"/>
      <c r="D50" s="194"/>
      <c r="E50" s="194">
        <v>355</v>
      </c>
      <c r="F50" s="200" t="s">
        <v>272</v>
      </c>
      <c r="G50" s="435" t="s">
        <v>293</v>
      </c>
    </row>
    <row r="51" spans="1:7">
      <c r="A51" s="194"/>
      <c r="B51" s="194"/>
      <c r="C51" s="194"/>
      <c r="D51" s="194"/>
      <c r="E51" s="194"/>
      <c r="F51" s="200" t="s">
        <v>250</v>
      </c>
      <c r="G51" s="435"/>
    </row>
    <row r="52" spans="1:7" ht="25.5" customHeight="1">
      <c r="A52" s="194"/>
      <c r="B52" s="194"/>
      <c r="C52" s="194"/>
      <c r="D52" s="194"/>
      <c r="E52" s="194">
        <v>356</v>
      </c>
      <c r="F52" s="200" t="s">
        <v>273</v>
      </c>
      <c r="G52" s="435" t="s">
        <v>294</v>
      </c>
    </row>
    <row r="53" spans="1:7" ht="25.5" customHeight="1">
      <c r="A53" s="194"/>
      <c r="B53" s="194"/>
      <c r="C53" s="194"/>
      <c r="D53" s="194"/>
      <c r="E53" s="194"/>
      <c r="F53" s="200" t="s">
        <v>250</v>
      </c>
      <c r="G53" s="435"/>
    </row>
    <row r="54" spans="1:7" ht="41.4">
      <c r="A54" s="194"/>
      <c r="B54" s="194"/>
      <c r="C54" s="194"/>
      <c r="D54" s="194"/>
      <c r="E54" s="194">
        <v>357</v>
      </c>
      <c r="F54" s="200" t="s">
        <v>274</v>
      </c>
      <c r="G54" s="435" t="s">
        <v>290</v>
      </c>
    </row>
    <row r="55" spans="1:7">
      <c r="A55" s="194"/>
      <c r="B55" s="194"/>
      <c r="C55" s="194"/>
      <c r="D55" s="194"/>
      <c r="E55" s="194"/>
      <c r="F55" s="200" t="s">
        <v>250</v>
      </c>
      <c r="G55" s="435"/>
    </row>
    <row r="56" spans="1:7" ht="41.4">
      <c r="A56" s="194"/>
      <c r="B56" s="194"/>
      <c r="C56" s="194"/>
      <c r="D56" s="194"/>
      <c r="E56" s="194">
        <v>360</v>
      </c>
      <c r="F56" s="200" t="s">
        <v>276</v>
      </c>
      <c r="G56" s="435" t="s">
        <v>295</v>
      </c>
    </row>
    <row r="57" spans="1:7">
      <c r="A57" s="194"/>
      <c r="B57" s="194"/>
      <c r="C57" s="194"/>
      <c r="D57" s="194"/>
      <c r="E57" s="194"/>
      <c r="F57" s="200" t="s">
        <v>250</v>
      </c>
      <c r="G57" s="435"/>
    </row>
    <row r="58" spans="1:7" ht="55.2">
      <c r="A58" s="194"/>
      <c r="B58" s="194"/>
      <c r="C58" s="194"/>
      <c r="D58" s="194"/>
      <c r="E58" s="194">
        <v>361</v>
      </c>
      <c r="F58" s="200" t="s">
        <v>278</v>
      </c>
      <c r="G58" s="435" t="s">
        <v>292</v>
      </c>
    </row>
    <row r="59" spans="1:7">
      <c r="A59" s="194"/>
      <c r="B59" s="194"/>
      <c r="C59" s="194"/>
      <c r="D59" s="194"/>
      <c r="E59" s="194"/>
      <c r="F59" s="200" t="s">
        <v>250</v>
      </c>
      <c r="G59" s="435"/>
    </row>
    <row r="60" spans="1:7" ht="41.4">
      <c r="A60" s="194"/>
      <c r="B60" s="194"/>
      <c r="C60" s="194"/>
      <c r="D60" s="194"/>
      <c r="E60" s="194">
        <v>364</v>
      </c>
      <c r="F60" s="200" t="s">
        <v>280</v>
      </c>
      <c r="G60" s="435" t="s">
        <v>290</v>
      </c>
    </row>
    <row r="61" spans="1:7" ht="36">
      <c r="A61" s="194"/>
      <c r="B61" s="194"/>
      <c r="C61" s="194"/>
      <c r="D61" s="194"/>
      <c r="E61" s="194"/>
      <c r="F61" s="200" t="s">
        <v>227</v>
      </c>
      <c r="G61" s="435"/>
    </row>
    <row r="62" spans="1:7">
      <c r="A62" s="194"/>
      <c r="B62" s="194"/>
      <c r="C62" s="194">
        <v>7</v>
      </c>
      <c r="D62" s="194"/>
      <c r="E62" s="194"/>
      <c r="F62" s="198" t="s">
        <v>281</v>
      </c>
      <c r="G62" s="435"/>
    </row>
    <row r="63" spans="1:7">
      <c r="A63" s="194"/>
      <c r="B63" s="194"/>
      <c r="C63" s="194"/>
      <c r="D63" s="194">
        <v>1</v>
      </c>
      <c r="E63" s="194"/>
      <c r="F63" s="198" t="s">
        <v>281</v>
      </c>
      <c r="G63" s="435"/>
    </row>
    <row r="64" spans="1:7" ht="55.2">
      <c r="A64" s="194"/>
      <c r="B64" s="194"/>
      <c r="C64" s="194"/>
      <c r="D64" s="194"/>
      <c r="E64" s="194">
        <v>372</v>
      </c>
      <c r="F64" s="200" t="s">
        <v>282</v>
      </c>
      <c r="G64" s="435" t="s">
        <v>292</v>
      </c>
    </row>
    <row r="65" spans="1:7" ht="36">
      <c r="A65" s="194"/>
      <c r="B65" s="194"/>
      <c r="C65" s="194"/>
      <c r="D65" s="194"/>
      <c r="E65" s="194"/>
      <c r="F65" s="200" t="s">
        <v>227</v>
      </c>
      <c r="G65" s="435"/>
    </row>
    <row r="66" spans="1:7" ht="55.2">
      <c r="A66" s="194"/>
      <c r="B66" s="194"/>
      <c r="C66" s="194"/>
      <c r="D66" s="194"/>
      <c r="E66" s="194">
        <v>374</v>
      </c>
      <c r="F66" s="200" t="s">
        <v>287</v>
      </c>
      <c r="G66" s="435" t="s">
        <v>292</v>
      </c>
    </row>
    <row r="67" spans="1:7">
      <c r="A67" s="194"/>
      <c r="B67" s="194"/>
      <c r="C67" s="194"/>
      <c r="D67" s="194"/>
      <c r="E67" s="194"/>
      <c r="F67" s="200" t="s">
        <v>250</v>
      </c>
      <c r="G67" s="435"/>
    </row>
    <row r="68" spans="1:7" ht="41.4">
      <c r="A68" s="194"/>
      <c r="B68" s="194"/>
      <c r="C68" s="194"/>
      <c r="D68" s="194"/>
      <c r="E68" s="194">
        <v>375</v>
      </c>
      <c r="F68" s="200" t="s">
        <v>288</v>
      </c>
      <c r="G68" s="435" t="s">
        <v>290</v>
      </c>
    </row>
    <row r="69" spans="1:7">
      <c r="A69" s="425"/>
      <c r="B69" s="431"/>
      <c r="C69" s="431"/>
      <c r="D69" s="431"/>
      <c r="E69" s="431"/>
      <c r="F69" s="439" t="s">
        <v>250</v>
      </c>
      <c r="G69" s="429"/>
    </row>
  </sheetData>
  <mergeCells count="10">
    <mergeCell ref="A5:A6"/>
    <mergeCell ref="A3:G3"/>
    <mergeCell ref="A4:G4"/>
    <mergeCell ref="A1:G1"/>
    <mergeCell ref="B5:B6"/>
    <mergeCell ref="C5:C6"/>
    <mergeCell ref="D5:D6"/>
    <mergeCell ref="E5:E6"/>
    <mergeCell ref="F5:F6"/>
    <mergeCell ref="G5:G6"/>
  </mergeCells>
  <printOptions horizontalCentered="1"/>
  <pageMargins left="0.19685039370078741" right="0.19685039370078741" top="1.6535433070866143" bottom="0.47244094488188981" header="0.19685039370078741" footer="0.19685039370078741"/>
  <pageSetup scale="75" orientation="landscape" r:id="rId1"/>
  <headerFooter scaleWithDoc="0">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sheetPr>
    <tabColor rgb="FF00B050"/>
  </sheetPr>
  <dimension ref="A1:U92"/>
  <sheetViews>
    <sheetView showGridLines="0" topLeftCell="A61" zoomScale="85" zoomScaleNormal="85" zoomScaleSheetLayoutView="70" workbookViewId="0">
      <selection activeCell="N89" sqref="N89"/>
    </sheetView>
  </sheetViews>
  <sheetFormatPr baseColWidth="10" defaultColWidth="11.44140625" defaultRowHeight="13.8"/>
  <cols>
    <col min="1" max="1" width="3.6640625" style="34" customWidth="1"/>
    <col min="2" max="4" width="3.33203125" style="34" customWidth="1"/>
    <col min="5" max="5" width="4" style="34" customWidth="1"/>
    <col min="6" max="6" width="29.33203125" style="34" customWidth="1"/>
    <col min="7" max="7" width="8" style="34" customWidth="1"/>
    <col min="8" max="8" width="12.33203125" style="34" customWidth="1"/>
    <col min="9" max="9" width="11" style="34" customWidth="1"/>
    <col min="10" max="10" width="15.6640625" style="34" customWidth="1"/>
    <col min="11" max="11" width="7.6640625" style="34" customWidth="1"/>
    <col min="12" max="12" width="6.6640625" style="34" customWidth="1"/>
    <col min="13" max="13" width="16.5546875" style="34" customWidth="1"/>
    <col min="14" max="17" width="15.6640625" style="34" customWidth="1"/>
    <col min="18" max="21" width="6.6640625" style="34" customWidth="1"/>
    <col min="22" max="16384" width="11.44140625" style="34"/>
  </cols>
  <sheetData>
    <row r="1" spans="1:21" ht="25.2" customHeight="1">
      <c r="A1" s="567" t="s">
        <v>90</v>
      </c>
      <c r="B1" s="568"/>
      <c r="C1" s="568"/>
      <c r="D1" s="568"/>
      <c r="E1" s="568"/>
      <c r="F1" s="568"/>
      <c r="G1" s="568"/>
      <c r="H1" s="568"/>
      <c r="I1" s="568"/>
      <c r="J1" s="568"/>
      <c r="K1" s="568"/>
      <c r="L1" s="568"/>
      <c r="M1" s="568"/>
      <c r="N1" s="568"/>
      <c r="O1" s="568"/>
      <c r="P1" s="568"/>
      <c r="Q1" s="568"/>
      <c r="R1" s="568"/>
      <c r="S1" s="568"/>
      <c r="T1" s="568"/>
      <c r="U1" s="569"/>
    </row>
    <row r="2" spans="1:21" ht="36" customHeight="1">
      <c r="A2" s="570" t="s">
        <v>309</v>
      </c>
      <c r="B2" s="571"/>
      <c r="C2" s="571"/>
      <c r="D2" s="571"/>
      <c r="E2" s="571"/>
      <c r="F2" s="571"/>
      <c r="G2" s="571"/>
      <c r="H2" s="571"/>
      <c r="I2" s="571"/>
      <c r="J2" s="571"/>
      <c r="K2" s="571"/>
      <c r="L2" s="571"/>
      <c r="M2" s="571"/>
      <c r="N2" s="571"/>
      <c r="O2" s="571"/>
      <c r="P2" s="571"/>
      <c r="Q2" s="571"/>
      <c r="R2" s="571"/>
      <c r="S2" s="571"/>
      <c r="T2" s="571"/>
      <c r="U2" s="572"/>
    </row>
    <row r="3" spans="1:21" ht="6" customHeight="1">
      <c r="U3" s="103"/>
    </row>
    <row r="4" spans="1:21" ht="20.100000000000001" customHeight="1">
      <c r="A4" s="542" t="str">
        <f>+'APP-2'!A3:G3</f>
        <v>UNIDAD RESPONSABLE DEL GASTO: 35 C0 01 Secretaría de Desarrollo Rural y Equidad para las Comunidades</v>
      </c>
      <c r="B4" s="576"/>
      <c r="C4" s="576"/>
      <c r="D4" s="576"/>
      <c r="E4" s="576"/>
      <c r="F4" s="576"/>
      <c r="G4" s="576"/>
      <c r="H4" s="576"/>
      <c r="I4" s="576"/>
      <c r="J4" s="576"/>
      <c r="K4" s="576"/>
      <c r="L4" s="576"/>
      <c r="M4" s="576"/>
      <c r="N4" s="576"/>
      <c r="O4" s="576"/>
      <c r="P4" s="576"/>
      <c r="Q4" s="576"/>
      <c r="R4" s="576"/>
      <c r="S4" s="576"/>
      <c r="T4" s="576"/>
      <c r="U4" s="577"/>
    </row>
    <row r="5" spans="1:21" ht="20.100000000000001" customHeight="1">
      <c r="A5" s="578" t="str">
        <f>+'APP-2'!A4:G4</f>
        <v>PERÍODO: Enero - Diciembre 2017</v>
      </c>
      <c r="B5" s="579"/>
      <c r="C5" s="579"/>
      <c r="D5" s="579"/>
      <c r="E5" s="579"/>
      <c r="F5" s="579"/>
      <c r="G5" s="579"/>
      <c r="H5" s="579"/>
      <c r="I5" s="579"/>
      <c r="J5" s="579"/>
      <c r="K5" s="579"/>
      <c r="L5" s="579"/>
      <c r="M5" s="579"/>
      <c r="N5" s="579"/>
      <c r="O5" s="579"/>
      <c r="P5" s="579"/>
      <c r="Q5" s="579"/>
      <c r="R5" s="579"/>
      <c r="S5" s="579"/>
      <c r="T5" s="579"/>
      <c r="U5" s="580"/>
    </row>
    <row r="6" spans="1:21" ht="15" customHeight="1">
      <c r="A6" s="581" t="s">
        <v>84</v>
      </c>
      <c r="B6" s="573" t="s">
        <v>44</v>
      </c>
      <c r="C6" s="573" t="s">
        <v>42</v>
      </c>
      <c r="D6" s="573" t="s">
        <v>43</v>
      </c>
      <c r="E6" s="573" t="s">
        <v>12</v>
      </c>
      <c r="F6" s="573" t="s">
        <v>13</v>
      </c>
      <c r="G6" s="573" t="s">
        <v>28</v>
      </c>
      <c r="H6" s="164" t="s">
        <v>15</v>
      </c>
      <c r="I6" s="164"/>
      <c r="J6" s="164"/>
      <c r="K6" s="164"/>
      <c r="L6" s="164"/>
      <c r="M6" s="164"/>
      <c r="N6" s="164"/>
      <c r="O6" s="164"/>
      <c r="P6" s="164"/>
      <c r="Q6" s="164"/>
      <c r="R6" s="164"/>
      <c r="S6" s="164"/>
      <c r="T6" s="164"/>
      <c r="U6" s="165"/>
    </row>
    <row r="7" spans="1:21" ht="15" customHeight="1">
      <c r="A7" s="582"/>
      <c r="B7" s="574"/>
      <c r="C7" s="574"/>
      <c r="D7" s="574"/>
      <c r="E7" s="574"/>
      <c r="F7" s="574"/>
      <c r="G7" s="574"/>
      <c r="H7" s="584" t="s">
        <v>14</v>
      </c>
      <c r="I7" s="585"/>
      <c r="J7" s="586"/>
      <c r="K7" s="584" t="s">
        <v>48</v>
      </c>
      <c r="L7" s="586"/>
      <c r="M7" s="584" t="s">
        <v>96</v>
      </c>
      <c r="N7" s="585"/>
      <c r="O7" s="585"/>
      <c r="P7" s="585"/>
      <c r="Q7" s="586"/>
      <c r="R7" s="587" t="s">
        <v>48</v>
      </c>
      <c r="S7" s="588"/>
      <c r="T7" s="588"/>
      <c r="U7" s="589"/>
    </row>
    <row r="8" spans="1:21" ht="33" customHeight="1">
      <c r="A8" s="583"/>
      <c r="B8" s="575"/>
      <c r="C8" s="575"/>
      <c r="D8" s="575"/>
      <c r="E8" s="575"/>
      <c r="F8" s="575"/>
      <c r="G8" s="575"/>
      <c r="H8" s="166" t="s">
        <v>127</v>
      </c>
      <c r="I8" s="166" t="s">
        <v>193</v>
      </c>
      <c r="J8" s="166" t="s">
        <v>47</v>
      </c>
      <c r="K8" s="167" t="s">
        <v>49</v>
      </c>
      <c r="L8" s="167" t="s">
        <v>50</v>
      </c>
      <c r="M8" s="166" t="s">
        <v>123</v>
      </c>
      <c r="N8" s="166" t="s">
        <v>122</v>
      </c>
      <c r="O8" s="166" t="s">
        <v>51</v>
      </c>
      <c r="P8" s="166" t="s">
        <v>52</v>
      </c>
      <c r="Q8" s="166" t="s">
        <v>113</v>
      </c>
      <c r="R8" s="167" t="s">
        <v>115</v>
      </c>
      <c r="S8" s="167" t="s">
        <v>116</v>
      </c>
      <c r="T8" s="167" t="s">
        <v>117</v>
      </c>
      <c r="U8" s="167" t="s">
        <v>118</v>
      </c>
    </row>
    <row r="9" spans="1:21" s="82" customFormat="1" ht="33" customHeight="1">
      <c r="A9" s="214">
        <v>3</v>
      </c>
      <c r="B9" s="214"/>
      <c r="C9" s="214"/>
      <c r="D9" s="214"/>
      <c r="E9" s="215"/>
      <c r="F9" s="216" t="s">
        <v>907</v>
      </c>
      <c r="G9" s="217"/>
      <c r="H9" s="81"/>
      <c r="I9" s="81"/>
      <c r="J9" s="81"/>
      <c r="K9" s="213"/>
      <c r="L9" s="213"/>
      <c r="M9" s="81"/>
      <c r="N9" s="81"/>
      <c r="O9" s="81"/>
      <c r="P9" s="81"/>
      <c r="Q9" s="81"/>
      <c r="R9" s="81"/>
      <c r="S9" s="81"/>
      <c r="T9" s="81"/>
      <c r="U9" s="81"/>
    </row>
    <row r="10" spans="1:21" s="82" customFormat="1" ht="15" customHeight="1">
      <c r="A10" s="218"/>
      <c r="B10" s="218">
        <v>3</v>
      </c>
      <c r="C10" s="218"/>
      <c r="D10" s="218"/>
      <c r="E10" s="219"/>
      <c r="F10" s="220" t="s">
        <v>297</v>
      </c>
      <c r="G10" s="39"/>
      <c r="H10" s="81"/>
      <c r="I10" s="81"/>
      <c r="J10" s="81"/>
      <c r="K10" s="213"/>
      <c r="L10" s="213"/>
      <c r="M10" s="83"/>
      <c r="N10" s="83"/>
      <c r="O10" s="83"/>
      <c r="P10" s="81"/>
      <c r="Q10" s="81"/>
      <c r="R10" s="81"/>
      <c r="S10" s="81"/>
      <c r="T10" s="81"/>
      <c r="U10" s="81"/>
    </row>
    <row r="11" spans="1:21" s="82" customFormat="1" ht="15" customHeight="1">
      <c r="A11" s="221"/>
      <c r="B11" s="221"/>
      <c r="C11" s="221">
        <v>2</v>
      </c>
      <c r="D11" s="221"/>
      <c r="E11" s="222"/>
      <c r="F11" s="110" t="s">
        <v>298</v>
      </c>
      <c r="G11" s="38"/>
      <c r="H11" s="80"/>
      <c r="I11" s="85"/>
      <c r="J11" s="85"/>
      <c r="K11" s="223"/>
      <c r="L11" s="224"/>
      <c r="M11" s="86"/>
      <c r="N11" s="87"/>
      <c r="O11" s="87"/>
      <c r="P11" s="87"/>
      <c r="Q11" s="87"/>
      <c r="R11" s="87"/>
      <c r="S11" s="87"/>
      <c r="T11" s="84"/>
      <c r="U11" s="88"/>
    </row>
    <row r="12" spans="1:21" s="82" customFormat="1" ht="15" customHeight="1">
      <c r="A12" s="221"/>
      <c r="B12" s="221"/>
      <c r="C12" s="221"/>
      <c r="D12" s="221">
        <v>1</v>
      </c>
      <c r="E12" s="222"/>
      <c r="F12" s="110" t="s">
        <v>299</v>
      </c>
      <c r="G12" s="38"/>
      <c r="H12" s="80"/>
      <c r="I12" s="86"/>
      <c r="J12" s="86"/>
      <c r="K12" s="224"/>
      <c r="L12" s="224"/>
      <c r="M12" s="89"/>
      <c r="N12" s="89"/>
      <c r="O12" s="90"/>
      <c r="P12" s="91"/>
      <c r="Q12" s="91"/>
      <c r="R12" s="87"/>
      <c r="S12" s="87"/>
      <c r="T12" s="88"/>
      <c r="U12" s="88"/>
    </row>
    <row r="13" spans="1:21" s="82" customFormat="1" ht="45.75" customHeight="1">
      <c r="A13" s="225"/>
      <c r="B13" s="225"/>
      <c r="C13" s="225"/>
      <c r="D13" s="225"/>
      <c r="E13" s="226">
        <v>352</v>
      </c>
      <c r="F13" s="227" t="s">
        <v>300</v>
      </c>
      <c r="G13" s="228" t="s">
        <v>225</v>
      </c>
      <c r="H13" s="428">
        <v>800</v>
      </c>
      <c r="I13" s="427">
        <v>800</v>
      </c>
      <c r="J13" s="427">
        <v>819</v>
      </c>
      <c r="K13" s="229">
        <f>+J13/H13</f>
        <v>1.0237499999999999</v>
      </c>
      <c r="L13" s="229">
        <v>0</v>
      </c>
      <c r="M13" s="230"/>
      <c r="N13" s="235">
        <v>1028391.91</v>
      </c>
      <c r="O13" s="235">
        <v>1028391.91</v>
      </c>
      <c r="P13" s="235">
        <v>1028391.91</v>
      </c>
      <c r="Q13" s="235">
        <v>1028391.91</v>
      </c>
      <c r="R13" s="231">
        <v>0</v>
      </c>
      <c r="S13" s="231">
        <f>+O13/N13</f>
        <v>1</v>
      </c>
      <c r="T13" s="231">
        <v>0</v>
      </c>
      <c r="U13" s="231">
        <f>+P13/O13</f>
        <v>1</v>
      </c>
    </row>
    <row r="14" spans="1:21" s="82" customFormat="1" ht="46.5" customHeight="1">
      <c r="A14" s="228"/>
      <c r="B14" s="228"/>
      <c r="C14" s="228"/>
      <c r="D14" s="228"/>
      <c r="E14" s="228">
        <v>360</v>
      </c>
      <c r="F14" s="232" t="s">
        <v>301</v>
      </c>
      <c r="G14" s="228" t="s">
        <v>277</v>
      </c>
      <c r="H14" s="233">
        <v>300</v>
      </c>
      <c r="I14" s="234">
        <v>452</v>
      </c>
      <c r="J14" s="234">
        <v>452</v>
      </c>
      <c r="K14" s="229">
        <f>+J14/H14</f>
        <v>1.5066666666666666</v>
      </c>
      <c r="L14" s="229">
        <f>+J14/I14</f>
        <v>1</v>
      </c>
      <c r="M14" s="235">
        <v>10100000</v>
      </c>
      <c r="N14" s="235">
        <v>10100000</v>
      </c>
      <c r="O14" s="235">
        <v>0</v>
      </c>
      <c r="P14" s="235">
        <v>0</v>
      </c>
      <c r="Q14" s="235">
        <v>0</v>
      </c>
      <c r="R14" s="231">
        <f>+O14/M14</f>
        <v>0</v>
      </c>
      <c r="S14" s="231">
        <f>+O14/N14</f>
        <v>0</v>
      </c>
      <c r="T14" s="231">
        <f>+P14/M14</f>
        <v>0</v>
      </c>
      <c r="U14" s="231">
        <v>0</v>
      </c>
    </row>
    <row r="15" spans="1:21" s="82" customFormat="1" ht="15" customHeight="1">
      <c r="A15" s="84"/>
      <c r="B15" s="84"/>
      <c r="C15" s="84"/>
      <c r="D15" s="84"/>
      <c r="E15" s="84"/>
      <c r="F15" s="80" t="s">
        <v>114</v>
      </c>
      <c r="G15" s="84"/>
      <c r="H15" s="84"/>
      <c r="I15" s="86"/>
      <c r="J15" s="86"/>
      <c r="K15" s="224"/>
      <c r="L15" s="224"/>
      <c r="M15" s="236">
        <f>+SUM(M13:M14)</f>
        <v>10100000</v>
      </c>
      <c r="N15" s="236">
        <f>+SUM(N13:N14)</f>
        <v>11128391.91</v>
      </c>
      <c r="O15" s="236">
        <f>+SUM(O13:O14)</f>
        <v>1028391.91</v>
      </c>
      <c r="P15" s="236">
        <f>+SUM(P13:P14)</f>
        <v>1028391.91</v>
      </c>
      <c r="Q15" s="236">
        <f>+SUM(Q13:Q14)</f>
        <v>1028391.91</v>
      </c>
      <c r="R15" s="87"/>
      <c r="S15" s="87"/>
      <c r="T15" s="84"/>
      <c r="U15" s="88"/>
    </row>
    <row r="16" spans="1:21" s="82" customFormat="1" ht="15" customHeight="1">
      <c r="A16" s="92"/>
      <c r="B16" s="92"/>
      <c r="C16" s="92"/>
      <c r="D16" s="92"/>
      <c r="E16" s="92"/>
      <c r="F16" s="92"/>
      <c r="G16" s="92"/>
      <c r="H16" s="92"/>
      <c r="I16" s="93"/>
      <c r="J16" s="93"/>
      <c r="K16" s="237"/>
      <c r="L16" s="237"/>
      <c r="M16" s="93"/>
      <c r="N16" s="94"/>
      <c r="O16" s="94"/>
      <c r="P16" s="94"/>
      <c r="Q16" s="94"/>
      <c r="R16" s="94"/>
      <c r="S16" s="94"/>
      <c r="T16" s="92"/>
      <c r="U16" s="95"/>
    </row>
    <row r="17" spans="1:21" s="82" customFormat="1" ht="15" customHeight="1">
      <c r="A17" s="35"/>
      <c r="B17" s="590"/>
      <c r="C17" s="590"/>
      <c r="D17" s="590"/>
      <c r="E17" s="590"/>
      <c r="F17" s="590"/>
      <c r="G17" s="590"/>
      <c r="H17" s="590"/>
      <c r="I17" s="590"/>
      <c r="J17" s="590"/>
      <c r="K17" s="590"/>
      <c r="L17" s="590"/>
      <c r="M17" s="590"/>
      <c r="N17" s="590"/>
      <c r="O17" s="590"/>
      <c r="P17" s="590"/>
      <c r="Q17" s="590"/>
      <c r="R17" s="590"/>
      <c r="S17" s="590"/>
      <c r="T17" s="590"/>
      <c r="U17" s="590"/>
    </row>
    <row r="18" spans="1:21" s="82" customFormat="1" ht="25.5" customHeight="1">
      <c r="A18" s="570" t="s">
        <v>302</v>
      </c>
      <c r="B18" s="571"/>
      <c r="C18" s="571"/>
      <c r="D18" s="571"/>
      <c r="E18" s="571"/>
      <c r="F18" s="571"/>
      <c r="G18" s="571"/>
      <c r="H18" s="571"/>
      <c r="I18" s="571"/>
      <c r="J18" s="571"/>
      <c r="K18" s="571"/>
      <c r="L18" s="571"/>
      <c r="M18" s="571"/>
      <c r="N18" s="571"/>
      <c r="O18" s="571"/>
      <c r="P18" s="571"/>
      <c r="Q18" s="571"/>
      <c r="R18" s="571"/>
      <c r="S18" s="571"/>
      <c r="T18" s="571"/>
      <c r="U18" s="572"/>
    </row>
    <row r="19" spans="1:21" s="82" customFormat="1" ht="15" customHeight="1">
      <c r="A19" s="34"/>
      <c r="B19" s="34"/>
      <c r="C19" s="34"/>
      <c r="D19" s="34"/>
      <c r="E19" s="34"/>
      <c r="F19" s="34"/>
      <c r="G19" s="34"/>
      <c r="H19" s="34"/>
      <c r="I19" s="34"/>
      <c r="J19" s="34"/>
      <c r="K19" s="238"/>
      <c r="L19" s="238"/>
      <c r="M19" s="34"/>
      <c r="N19" s="34"/>
      <c r="O19" s="34"/>
      <c r="P19" s="34"/>
      <c r="Q19" s="34"/>
      <c r="R19" s="34"/>
      <c r="S19" s="34"/>
      <c r="T19" s="34"/>
      <c r="U19" s="103"/>
    </row>
    <row r="20" spans="1:21" s="82" customFormat="1" ht="20.25" customHeight="1">
      <c r="A20" s="542" t="str">
        <f>+A4</f>
        <v>UNIDAD RESPONSABLE DEL GASTO: 35 C0 01 Secretaría de Desarrollo Rural y Equidad para las Comunidades</v>
      </c>
      <c r="B20" s="543"/>
      <c r="C20" s="543"/>
      <c r="D20" s="543"/>
      <c r="E20" s="543"/>
      <c r="F20" s="543"/>
      <c r="G20" s="543"/>
      <c r="H20" s="543"/>
      <c r="I20" s="543"/>
      <c r="J20" s="543"/>
      <c r="K20" s="543"/>
      <c r="L20" s="543"/>
      <c r="M20" s="543"/>
      <c r="N20" s="543"/>
      <c r="O20" s="543"/>
      <c r="P20" s="543"/>
      <c r="Q20" s="543"/>
      <c r="R20" s="543"/>
      <c r="S20" s="543"/>
      <c r="T20" s="543"/>
      <c r="U20" s="544"/>
    </row>
    <row r="21" spans="1:21" s="82" customFormat="1" ht="20.25" customHeight="1">
      <c r="A21" s="578" t="str">
        <f>+A5</f>
        <v>PERÍODO: Enero - Diciembre 2017</v>
      </c>
      <c r="B21" s="579"/>
      <c r="C21" s="579"/>
      <c r="D21" s="579"/>
      <c r="E21" s="579"/>
      <c r="F21" s="579"/>
      <c r="G21" s="579"/>
      <c r="H21" s="579"/>
      <c r="I21" s="579"/>
      <c r="J21" s="579"/>
      <c r="K21" s="579"/>
      <c r="L21" s="579"/>
      <c r="M21" s="579"/>
      <c r="N21" s="579"/>
      <c r="O21" s="579"/>
      <c r="P21" s="579"/>
      <c r="Q21" s="579"/>
      <c r="R21" s="579"/>
      <c r="S21" s="579"/>
      <c r="T21" s="579"/>
      <c r="U21" s="580"/>
    </row>
    <row r="22" spans="1:21" s="82" customFormat="1" ht="15" customHeight="1">
      <c r="A22" s="581" t="s">
        <v>84</v>
      </c>
      <c r="B22" s="573" t="s">
        <v>44</v>
      </c>
      <c r="C22" s="573" t="s">
        <v>42</v>
      </c>
      <c r="D22" s="573" t="s">
        <v>43</v>
      </c>
      <c r="E22" s="573" t="s">
        <v>12</v>
      </c>
      <c r="F22" s="573" t="s">
        <v>13</v>
      </c>
      <c r="G22" s="573" t="s">
        <v>28</v>
      </c>
      <c r="H22" s="584" t="s">
        <v>15</v>
      </c>
      <c r="I22" s="585"/>
      <c r="J22" s="585"/>
      <c r="K22" s="585"/>
      <c r="L22" s="585"/>
      <c r="M22" s="585"/>
      <c r="N22" s="585"/>
      <c r="O22" s="585"/>
      <c r="P22" s="585"/>
      <c r="Q22" s="585"/>
      <c r="R22" s="585"/>
      <c r="S22" s="585"/>
      <c r="T22" s="585"/>
      <c r="U22" s="586"/>
    </row>
    <row r="23" spans="1:21" s="82" customFormat="1" ht="15" customHeight="1">
      <c r="A23" s="582"/>
      <c r="B23" s="574"/>
      <c r="C23" s="574"/>
      <c r="D23" s="574"/>
      <c r="E23" s="574"/>
      <c r="F23" s="574"/>
      <c r="G23" s="574"/>
      <c r="H23" s="584" t="s">
        <v>14</v>
      </c>
      <c r="I23" s="585"/>
      <c r="J23" s="586"/>
      <c r="K23" s="584" t="s">
        <v>48</v>
      </c>
      <c r="L23" s="586"/>
      <c r="M23" s="584" t="s">
        <v>96</v>
      </c>
      <c r="N23" s="585"/>
      <c r="O23" s="585"/>
      <c r="P23" s="585"/>
      <c r="Q23" s="586"/>
      <c r="R23" s="587" t="s">
        <v>48</v>
      </c>
      <c r="S23" s="588"/>
      <c r="T23" s="588"/>
      <c r="U23" s="589"/>
    </row>
    <row r="24" spans="1:21" s="82" customFormat="1" ht="15" customHeight="1">
      <c r="A24" s="583"/>
      <c r="B24" s="575"/>
      <c r="C24" s="575"/>
      <c r="D24" s="575"/>
      <c r="E24" s="575"/>
      <c r="F24" s="575"/>
      <c r="G24" s="575"/>
      <c r="H24" s="166" t="s">
        <v>127</v>
      </c>
      <c r="I24" s="166" t="s">
        <v>303</v>
      </c>
      <c r="J24" s="166" t="s">
        <v>47</v>
      </c>
      <c r="K24" s="239" t="s">
        <v>49</v>
      </c>
      <c r="L24" s="239" t="s">
        <v>50</v>
      </c>
      <c r="M24" s="166" t="s">
        <v>123</v>
      </c>
      <c r="N24" s="166" t="s">
        <v>122</v>
      </c>
      <c r="O24" s="166" t="s">
        <v>51</v>
      </c>
      <c r="P24" s="166" t="s">
        <v>52</v>
      </c>
      <c r="Q24" s="166" t="s">
        <v>113</v>
      </c>
      <c r="R24" s="167" t="s">
        <v>115</v>
      </c>
      <c r="S24" s="167" t="s">
        <v>116</v>
      </c>
      <c r="T24" s="167" t="s">
        <v>117</v>
      </c>
      <c r="U24" s="167" t="s">
        <v>118</v>
      </c>
    </row>
    <row r="25" spans="1:21" s="82" customFormat="1" ht="15" customHeight="1">
      <c r="A25" s="221">
        <v>1</v>
      </c>
      <c r="B25" s="221"/>
      <c r="C25" s="221"/>
      <c r="D25" s="221"/>
      <c r="E25" s="240"/>
      <c r="F25" s="241" t="s">
        <v>209</v>
      </c>
      <c r="G25" s="240"/>
      <c r="H25" s="81"/>
      <c r="I25" s="81"/>
      <c r="J25" s="81"/>
      <c r="K25" s="242"/>
      <c r="L25" s="242"/>
      <c r="M25" s="86"/>
      <c r="N25" s="243"/>
      <c r="O25" s="244"/>
      <c r="P25" s="245"/>
      <c r="Q25" s="245"/>
      <c r="R25" s="81"/>
      <c r="S25" s="81"/>
      <c r="T25" s="81"/>
      <c r="U25" s="81"/>
    </row>
    <row r="26" spans="1:21" s="82" customFormat="1" ht="15" customHeight="1">
      <c r="A26" s="221"/>
      <c r="B26" s="221">
        <v>2</v>
      </c>
      <c r="C26" s="221"/>
      <c r="D26" s="221"/>
      <c r="E26" s="240"/>
      <c r="F26" s="246" t="s">
        <v>221</v>
      </c>
      <c r="G26" s="240"/>
      <c r="H26" s="81"/>
      <c r="I26" s="81"/>
      <c r="J26" s="81"/>
      <c r="K26" s="242"/>
      <c r="L26" s="242"/>
      <c r="M26" s="86"/>
      <c r="N26" s="243"/>
      <c r="O26" s="244"/>
      <c r="P26" s="245"/>
      <c r="Q26" s="245"/>
      <c r="R26" s="81"/>
      <c r="S26" s="81"/>
      <c r="T26" s="81"/>
      <c r="U26" s="81"/>
    </row>
    <row r="27" spans="1:21" s="82" customFormat="1" ht="15" customHeight="1">
      <c r="A27" s="221"/>
      <c r="B27" s="221"/>
      <c r="C27" s="221">
        <v>6</v>
      </c>
      <c r="D27" s="221"/>
      <c r="E27" s="240"/>
      <c r="F27" s="246" t="s">
        <v>222</v>
      </c>
      <c r="G27" s="240"/>
      <c r="H27" s="81"/>
      <c r="I27" s="81"/>
      <c r="J27" s="81"/>
      <c r="K27" s="242"/>
      <c r="L27" s="242"/>
      <c r="M27" s="86"/>
      <c r="N27" s="243"/>
      <c r="O27" s="244"/>
      <c r="P27" s="245"/>
      <c r="Q27" s="245"/>
      <c r="R27" s="81"/>
      <c r="S27" s="81"/>
      <c r="T27" s="81"/>
      <c r="U27" s="81"/>
    </row>
    <row r="28" spans="1:21" s="82" customFormat="1" ht="15" customHeight="1">
      <c r="A28" s="221"/>
      <c r="B28" s="221"/>
      <c r="C28" s="221"/>
      <c r="D28" s="221">
        <v>8</v>
      </c>
      <c r="E28" s="240"/>
      <c r="F28" s="246" t="s">
        <v>236</v>
      </c>
      <c r="G28" s="240"/>
      <c r="H28" s="81"/>
      <c r="I28" s="81"/>
      <c r="J28" s="81"/>
      <c r="K28" s="242"/>
      <c r="L28" s="242"/>
      <c r="M28" s="86"/>
      <c r="N28" s="243"/>
      <c r="O28" s="244"/>
      <c r="P28" s="245"/>
      <c r="Q28" s="245"/>
      <c r="R28" s="81"/>
      <c r="S28" s="81"/>
      <c r="T28" s="81"/>
      <c r="U28" s="81"/>
    </row>
    <row r="29" spans="1:21" s="82" customFormat="1" ht="45" customHeight="1">
      <c r="A29" s="221"/>
      <c r="B29" s="221"/>
      <c r="C29" s="221"/>
      <c r="D29" s="221"/>
      <c r="E29" s="240">
        <v>498</v>
      </c>
      <c r="F29" s="247" t="s">
        <v>304</v>
      </c>
      <c r="G29" s="240" t="s">
        <v>214</v>
      </c>
      <c r="H29" s="81">
        <v>284</v>
      </c>
      <c r="I29" s="81">
        <v>284</v>
      </c>
      <c r="J29" s="81">
        <v>284</v>
      </c>
      <c r="K29" s="242">
        <f>+J29/H29</f>
        <v>1</v>
      </c>
      <c r="L29" s="242">
        <v>0</v>
      </c>
      <c r="M29" s="86">
        <v>0</v>
      </c>
      <c r="N29" s="248">
        <v>8970225.7899999991</v>
      </c>
      <c r="O29" s="244">
        <v>8970000</v>
      </c>
      <c r="P29" s="244">
        <v>8970000</v>
      </c>
      <c r="Q29" s="244">
        <v>8970000</v>
      </c>
      <c r="R29" s="213">
        <v>0</v>
      </c>
      <c r="S29" s="213">
        <v>0</v>
      </c>
      <c r="T29" s="213">
        <v>0</v>
      </c>
      <c r="U29" s="213">
        <v>0</v>
      </c>
    </row>
    <row r="30" spans="1:21" s="82" customFormat="1" ht="15" customHeight="1">
      <c r="A30" s="240"/>
      <c r="B30" s="240"/>
      <c r="C30" s="240"/>
      <c r="D30" s="240"/>
      <c r="E30" s="240"/>
      <c r="F30" s="247"/>
      <c r="G30" s="240"/>
      <c r="H30" s="81"/>
      <c r="I30" s="81"/>
      <c r="J30" s="81"/>
      <c r="K30" s="242"/>
      <c r="L30" s="242"/>
      <c r="M30" s="86"/>
      <c r="N30" s="248"/>
      <c r="O30" s="244"/>
      <c r="P30" s="245"/>
      <c r="Q30" s="245"/>
      <c r="R30" s="81"/>
      <c r="S30" s="81"/>
      <c r="T30" s="81"/>
      <c r="U30" s="81"/>
    </row>
    <row r="31" spans="1:21" s="82" customFormat="1" ht="15" customHeight="1">
      <c r="A31" s="240"/>
      <c r="B31" s="240"/>
      <c r="C31" s="240"/>
      <c r="D31" s="240"/>
      <c r="E31" s="240"/>
      <c r="F31" s="80" t="s">
        <v>114</v>
      </c>
      <c r="G31" s="240"/>
      <c r="H31" s="81"/>
      <c r="I31" s="81"/>
      <c r="J31" s="81"/>
      <c r="K31" s="242"/>
      <c r="L31" s="242"/>
      <c r="M31" s="249">
        <f>+M29</f>
        <v>0</v>
      </c>
      <c r="N31" s="236">
        <f>+N29</f>
        <v>8970225.7899999991</v>
      </c>
      <c r="O31" s="249">
        <f>+O29</f>
        <v>8970000</v>
      </c>
      <c r="P31" s="249">
        <f>+P29</f>
        <v>8970000</v>
      </c>
      <c r="Q31" s="249">
        <f>+Q29</f>
        <v>8970000</v>
      </c>
      <c r="R31" s="81"/>
      <c r="S31" s="81"/>
      <c r="T31" s="81"/>
      <c r="U31" s="81"/>
    </row>
    <row r="32" spans="1:21" s="82" customFormat="1" ht="15" customHeight="1">
      <c r="A32" s="240"/>
      <c r="B32" s="240"/>
      <c r="C32" s="240"/>
      <c r="D32" s="240"/>
      <c r="E32" s="240"/>
      <c r="F32" s="80"/>
      <c r="G32" s="240"/>
      <c r="H32" s="81"/>
      <c r="I32" s="81"/>
      <c r="J32" s="81"/>
      <c r="K32" s="242"/>
      <c r="L32" s="242"/>
      <c r="M32" s="86"/>
      <c r="N32" s="243"/>
      <c r="O32" s="244"/>
      <c r="P32" s="245"/>
      <c r="Q32" s="245"/>
      <c r="R32" s="81"/>
      <c r="S32" s="81"/>
      <c r="T32" s="81"/>
      <c r="U32" s="81"/>
    </row>
    <row r="33" spans="1:21" s="82" customFormat="1" ht="15" customHeight="1">
      <c r="A33" s="250"/>
      <c r="B33" s="250"/>
      <c r="C33" s="250"/>
      <c r="D33" s="250"/>
      <c r="E33" s="250"/>
      <c r="F33" s="251"/>
      <c r="G33" s="250"/>
      <c r="H33" s="252"/>
      <c r="I33" s="252"/>
      <c r="J33" s="252"/>
      <c r="K33" s="253"/>
      <c r="L33" s="253"/>
      <c r="M33" s="93"/>
      <c r="N33" s="254"/>
      <c r="O33" s="255"/>
      <c r="P33" s="256"/>
      <c r="Q33" s="256"/>
      <c r="R33" s="252"/>
      <c r="S33" s="252"/>
      <c r="T33" s="252"/>
      <c r="U33" s="252"/>
    </row>
    <row r="34" spans="1:21" s="82" customFormat="1" ht="15" customHeight="1">
      <c r="A34" s="34"/>
      <c r="B34" s="34"/>
      <c r="C34" s="34"/>
      <c r="D34" s="34"/>
      <c r="E34" s="34"/>
      <c r="F34" s="34"/>
      <c r="G34" s="34"/>
      <c r="H34" s="34"/>
      <c r="I34" s="34"/>
      <c r="J34" s="34"/>
      <c r="K34" s="238"/>
      <c r="L34" s="238"/>
      <c r="M34" s="34"/>
      <c r="N34" s="34"/>
      <c r="O34" s="34"/>
      <c r="P34" s="34"/>
      <c r="Q34" s="34"/>
      <c r="R34" s="34"/>
      <c r="S34" s="34"/>
      <c r="T34" s="34"/>
      <c r="U34" s="34"/>
    </row>
    <row r="35" spans="1:21" s="82" customFormat="1" ht="15" customHeight="1">
      <c r="A35" s="34"/>
      <c r="B35" s="34"/>
      <c r="C35" s="34"/>
      <c r="D35" s="34"/>
      <c r="E35" s="34"/>
      <c r="F35" s="34"/>
      <c r="G35" s="34"/>
      <c r="H35" s="34"/>
      <c r="I35" s="34"/>
      <c r="J35" s="34"/>
      <c r="K35" s="238"/>
      <c r="L35" s="238"/>
      <c r="M35" s="34"/>
      <c r="N35" s="34"/>
      <c r="O35" s="34"/>
      <c r="P35" s="34"/>
      <c r="Q35" s="34"/>
      <c r="R35" s="34"/>
      <c r="S35" s="34"/>
      <c r="T35" s="34"/>
      <c r="U35" s="34"/>
    </row>
    <row r="36" spans="1:21" s="82" customFormat="1" ht="15" customHeight="1">
      <c r="A36" s="567" t="s">
        <v>90</v>
      </c>
      <c r="B36" s="568"/>
      <c r="C36" s="568"/>
      <c r="D36" s="568"/>
      <c r="E36" s="568"/>
      <c r="F36" s="568"/>
      <c r="G36" s="568"/>
      <c r="H36" s="568"/>
      <c r="I36" s="568"/>
      <c r="J36" s="568"/>
      <c r="K36" s="568"/>
      <c r="L36" s="568"/>
      <c r="M36" s="568"/>
      <c r="N36" s="568"/>
      <c r="O36" s="568"/>
      <c r="P36" s="568"/>
      <c r="Q36" s="568"/>
      <c r="R36" s="568"/>
      <c r="S36" s="568"/>
      <c r="T36" s="568"/>
      <c r="U36" s="569"/>
    </row>
    <row r="37" spans="1:21" ht="16.2">
      <c r="A37" s="570" t="s">
        <v>305</v>
      </c>
      <c r="B37" s="571"/>
      <c r="C37" s="571"/>
      <c r="D37" s="571"/>
      <c r="E37" s="571"/>
      <c r="F37" s="571"/>
      <c r="G37" s="571"/>
      <c r="H37" s="571"/>
      <c r="I37" s="571"/>
      <c r="J37" s="571"/>
      <c r="K37" s="571"/>
      <c r="L37" s="571"/>
      <c r="M37" s="571"/>
      <c r="N37" s="571"/>
      <c r="O37" s="571"/>
      <c r="P37" s="571"/>
      <c r="Q37" s="571"/>
      <c r="R37" s="571"/>
      <c r="S37" s="571"/>
      <c r="T37" s="571"/>
      <c r="U37" s="572"/>
    </row>
    <row r="38" spans="1:21">
      <c r="K38" s="238"/>
      <c r="L38" s="238"/>
      <c r="U38" s="103"/>
    </row>
    <row r="39" spans="1:21">
      <c r="A39" s="542" t="str">
        <f>+A20</f>
        <v>UNIDAD RESPONSABLE DEL GASTO: 35 C0 01 Secretaría de Desarrollo Rural y Equidad para las Comunidades</v>
      </c>
      <c r="B39" s="543"/>
      <c r="C39" s="543"/>
      <c r="D39" s="543"/>
      <c r="E39" s="543"/>
      <c r="F39" s="543"/>
      <c r="G39" s="543"/>
      <c r="H39" s="543"/>
      <c r="I39" s="543"/>
      <c r="J39" s="543"/>
      <c r="K39" s="543"/>
      <c r="L39" s="543"/>
      <c r="M39" s="543"/>
      <c r="N39" s="543"/>
      <c r="O39" s="543"/>
      <c r="P39" s="543"/>
      <c r="Q39" s="543"/>
      <c r="R39" s="543"/>
      <c r="S39" s="543"/>
      <c r="T39" s="543"/>
      <c r="U39" s="544"/>
    </row>
    <row r="40" spans="1:21">
      <c r="A40" s="578" t="str">
        <f>+A21</f>
        <v>PERÍODO: Enero - Diciembre 2017</v>
      </c>
      <c r="B40" s="579"/>
      <c r="C40" s="579"/>
      <c r="D40" s="579"/>
      <c r="E40" s="579"/>
      <c r="F40" s="579"/>
      <c r="G40" s="579"/>
      <c r="H40" s="579"/>
      <c r="I40" s="579"/>
      <c r="J40" s="579"/>
      <c r="K40" s="579"/>
      <c r="L40" s="579"/>
      <c r="M40" s="579"/>
      <c r="N40" s="579"/>
      <c r="O40" s="579"/>
      <c r="P40" s="579"/>
      <c r="Q40" s="579"/>
      <c r="R40" s="579"/>
      <c r="S40" s="579"/>
      <c r="T40" s="579"/>
      <c r="U40" s="580"/>
    </row>
    <row r="41" spans="1:21">
      <c r="A41" s="581" t="s">
        <v>84</v>
      </c>
      <c r="B41" s="573" t="s">
        <v>44</v>
      </c>
      <c r="C41" s="573" t="s">
        <v>42</v>
      </c>
      <c r="D41" s="573" t="s">
        <v>43</v>
      </c>
      <c r="E41" s="573" t="s">
        <v>12</v>
      </c>
      <c r="F41" s="573" t="s">
        <v>13</v>
      </c>
      <c r="G41" s="573" t="s">
        <v>28</v>
      </c>
      <c r="H41" s="584" t="s">
        <v>15</v>
      </c>
      <c r="I41" s="585"/>
      <c r="J41" s="585"/>
      <c r="K41" s="585"/>
      <c r="L41" s="585"/>
      <c r="M41" s="585"/>
      <c r="N41" s="585"/>
      <c r="O41" s="585"/>
      <c r="P41" s="585"/>
      <c r="Q41" s="585"/>
      <c r="R41" s="585"/>
      <c r="S41" s="585"/>
      <c r="T41" s="585"/>
      <c r="U41" s="586"/>
    </row>
    <row r="42" spans="1:21">
      <c r="A42" s="582"/>
      <c r="B42" s="574"/>
      <c r="C42" s="574"/>
      <c r="D42" s="574"/>
      <c r="E42" s="574"/>
      <c r="F42" s="574"/>
      <c r="G42" s="574"/>
      <c r="H42" s="584" t="s">
        <v>14</v>
      </c>
      <c r="I42" s="585"/>
      <c r="J42" s="586"/>
      <c r="K42" s="584" t="s">
        <v>48</v>
      </c>
      <c r="L42" s="586"/>
      <c r="M42" s="584" t="s">
        <v>96</v>
      </c>
      <c r="N42" s="585"/>
      <c r="O42" s="585"/>
      <c r="P42" s="585"/>
      <c r="Q42" s="586"/>
      <c r="R42" s="584" t="s">
        <v>48</v>
      </c>
      <c r="S42" s="585"/>
      <c r="T42" s="585"/>
      <c r="U42" s="586"/>
    </row>
    <row r="43" spans="1:21" ht="37.799999999999997">
      <c r="A43" s="583"/>
      <c r="B43" s="575"/>
      <c r="C43" s="575"/>
      <c r="D43" s="575"/>
      <c r="E43" s="575"/>
      <c r="F43" s="575"/>
      <c r="G43" s="575"/>
      <c r="H43" s="166" t="s">
        <v>127</v>
      </c>
      <c r="I43" s="166" t="s">
        <v>303</v>
      </c>
      <c r="J43" s="166" t="s">
        <v>47</v>
      </c>
      <c r="K43" s="239" t="s">
        <v>49</v>
      </c>
      <c r="L43" s="239" t="s">
        <v>50</v>
      </c>
      <c r="M43" s="166" t="s">
        <v>123</v>
      </c>
      <c r="N43" s="166" t="s">
        <v>122</v>
      </c>
      <c r="O43" s="166" t="s">
        <v>51</v>
      </c>
      <c r="P43" s="166" t="s">
        <v>52</v>
      </c>
      <c r="Q43" s="166" t="s">
        <v>113</v>
      </c>
      <c r="R43" s="167" t="s">
        <v>115</v>
      </c>
      <c r="S43" s="167" t="s">
        <v>116</v>
      </c>
      <c r="T43" s="167" t="s">
        <v>117</v>
      </c>
      <c r="U43" s="167" t="s">
        <v>118</v>
      </c>
    </row>
    <row r="44" spans="1:21" ht="25.2">
      <c r="A44" s="221">
        <v>1</v>
      </c>
      <c r="B44" s="221"/>
      <c r="C44" s="221"/>
      <c r="D44" s="221"/>
      <c r="E44" s="221"/>
      <c r="F44" s="257" t="s">
        <v>209</v>
      </c>
      <c r="G44" s="221"/>
      <c r="H44" s="258"/>
      <c r="I44" s="258"/>
      <c r="J44" s="258"/>
      <c r="K44" s="259"/>
      <c r="L44" s="259"/>
      <c r="M44" s="260"/>
      <c r="N44" s="261"/>
      <c r="O44" s="262"/>
      <c r="P44" s="263"/>
      <c r="Q44" s="263"/>
      <c r="R44" s="258"/>
      <c r="S44" s="258"/>
      <c r="T44" s="258"/>
      <c r="U44" s="258"/>
    </row>
    <row r="45" spans="1:21">
      <c r="A45" s="221"/>
      <c r="B45" s="221">
        <v>2</v>
      </c>
      <c r="C45" s="221"/>
      <c r="D45" s="221"/>
      <c r="E45" s="240"/>
      <c r="F45" s="264" t="s">
        <v>221</v>
      </c>
      <c r="G45" s="240"/>
      <c r="H45" s="81"/>
      <c r="I45" s="81"/>
      <c r="J45" s="81"/>
      <c r="K45" s="242"/>
      <c r="L45" s="242"/>
      <c r="M45" s="86"/>
      <c r="N45" s="243"/>
      <c r="O45" s="244"/>
      <c r="P45" s="245"/>
      <c r="Q45" s="245"/>
      <c r="R45" s="81"/>
      <c r="S45" s="81"/>
      <c r="T45" s="81"/>
      <c r="U45" s="81"/>
    </row>
    <row r="46" spans="1:21">
      <c r="A46" s="221"/>
      <c r="B46" s="221"/>
      <c r="C46" s="221">
        <v>6</v>
      </c>
      <c r="D46" s="221"/>
      <c r="E46" s="240"/>
      <c r="F46" s="264" t="s">
        <v>222</v>
      </c>
      <c r="G46" s="240"/>
      <c r="H46" s="81"/>
      <c r="I46" s="81"/>
      <c r="J46" s="81"/>
      <c r="K46" s="242"/>
      <c r="L46" s="242"/>
      <c r="M46" s="86"/>
      <c r="N46" s="243"/>
      <c r="O46" s="244"/>
      <c r="P46" s="245"/>
      <c r="Q46" s="245"/>
      <c r="R46" s="81"/>
      <c r="S46" s="81"/>
      <c r="T46" s="81"/>
      <c r="U46" s="81"/>
    </row>
    <row r="47" spans="1:21">
      <c r="A47" s="221"/>
      <c r="B47" s="221"/>
      <c r="C47" s="221"/>
      <c r="D47" s="221">
        <v>8</v>
      </c>
      <c r="E47" s="240"/>
      <c r="F47" s="264" t="s">
        <v>236</v>
      </c>
      <c r="G47" s="240"/>
      <c r="H47" s="81"/>
      <c r="I47" s="81"/>
      <c r="J47" s="81"/>
      <c r="K47" s="242"/>
      <c r="L47" s="242"/>
      <c r="M47" s="86"/>
      <c r="N47" s="243"/>
      <c r="O47" s="244"/>
      <c r="P47" s="245"/>
      <c r="Q47" s="245"/>
      <c r="R47" s="81"/>
      <c r="S47" s="81"/>
      <c r="T47" s="81"/>
      <c r="U47" s="81"/>
    </row>
    <row r="48" spans="1:21" ht="48">
      <c r="A48" s="221"/>
      <c r="B48" s="221"/>
      <c r="C48" s="221"/>
      <c r="D48" s="221"/>
      <c r="E48" s="240">
        <v>478</v>
      </c>
      <c r="F48" s="247" t="s">
        <v>306</v>
      </c>
      <c r="G48" s="240" t="s">
        <v>214</v>
      </c>
      <c r="H48" s="81">
        <v>1236</v>
      </c>
      <c r="I48" s="81">
        <v>0</v>
      </c>
      <c r="J48" s="81">
        <v>0</v>
      </c>
      <c r="K48" s="242">
        <f>+J48/H48</f>
        <v>0</v>
      </c>
      <c r="L48" s="242">
        <v>0</v>
      </c>
      <c r="M48" s="86">
        <v>0</v>
      </c>
      <c r="N48" s="248">
        <v>1139816</v>
      </c>
      <c r="O48" s="244">
        <v>0</v>
      </c>
      <c r="P48" s="245">
        <v>0</v>
      </c>
      <c r="Q48" s="245">
        <v>0</v>
      </c>
      <c r="R48" s="213">
        <v>0</v>
      </c>
      <c r="S48" s="213">
        <v>0</v>
      </c>
      <c r="T48" s="213">
        <v>0</v>
      </c>
      <c r="U48" s="213">
        <v>0</v>
      </c>
    </row>
    <row r="49" spans="1:21">
      <c r="A49" s="240"/>
      <c r="B49" s="240"/>
      <c r="C49" s="240"/>
      <c r="D49" s="240"/>
      <c r="E49" s="240"/>
      <c r="F49" s="247"/>
      <c r="G49" s="240"/>
      <c r="H49" s="81"/>
      <c r="I49" s="81"/>
      <c r="J49" s="81"/>
      <c r="K49" s="242"/>
      <c r="L49" s="242"/>
      <c r="M49" s="86"/>
      <c r="N49" s="248"/>
      <c r="O49" s="244"/>
      <c r="P49" s="245"/>
      <c r="Q49" s="245"/>
      <c r="R49" s="81"/>
      <c r="S49" s="81"/>
      <c r="T49" s="81"/>
      <c r="U49" s="81"/>
    </row>
    <row r="50" spans="1:21">
      <c r="A50" s="240"/>
      <c r="B50" s="240"/>
      <c r="C50" s="240"/>
      <c r="D50" s="240"/>
      <c r="E50" s="240"/>
      <c r="F50" s="80" t="s">
        <v>114</v>
      </c>
      <c r="G50" s="240"/>
      <c r="H50" s="81"/>
      <c r="I50" s="81"/>
      <c r="J50" s="81"/>
      <c r="K50" s="242"/>
      <c r="L50" s="242"/>
      <c r="M50" s="249">
        <v>0</v>
      </c>
      <c r="N50" s="236">
        <f>+N48</f>
        <v>1139816</v>
      </c>
      <c r="O50" s="249">
        <f>+O48</f>
        <v>0</v>
      </c>
      <c r="P50" s="249">
        <f>+P48</f>
        <v>0</v>
      </c>
      <c r="Q50" s="249">
        <f>+Q48</f>
        <v>0</v>
      </c>
      <c r="R50" s="81"/>
      <c r="S50" s="81"/>
      <c r="T50" s="81"/>
      <c r="U50" s="81"/>
    </row>
    <row r="51" spans="1:21">
      <c r="A51" s="240"/>
      <c r="B51" s="240"/>
      <c r="C51" s="240"/>
      <c r="D51" s="240"/>
      <c r="E51" s="240"/>
      <c r="F51" s="80"/>
      <c r="G51" s="240"/>
      <c r="H51" s="81"/>
      <c r="I51" s="81"/>
      <c r="J51" s="81"/>
      <c r="K51" s="242"/>
      <c r="L51" s="242"/>
      <c r="M51" s="86"/>
      <c r="N51" s="248"/>
      <c r="O51" s="244"/>
      <c r="P51" s="245"/>
      <c r="Q51" s="245"/>
      <c r="R51" s="81"/>
      <c r="S51" s="81"/>
      <c r="T51" s="81"/>
      <c r="U51" s="81"/>
    </row>
    <row r="52" spans="1:21">
      <c r="A52" s="240"/>
      <c r="B52" s="240"/>
      <c r="C52" s="240"/>
      <c r="D52" s="240"/>
      <c r="E52" s="240"/>
      <c r="F52" s="247"/>
      <c r="G52" s="240"/>
      <c r="H52" s="81"/>
      <c r="I52" s="81"/>
      <c r="J52" s="81"/>
      <c r="K52" s="242"/>
      <c r="L52" s="242"/>
      <c r="M52" s="86"/>
      <c r="N52" s="243"/>
      <c r="O52" s="244"/>
      <c r="P52" s="245"/>
      <c r="Q52" s="245"/>
      <c r="R52" s="81"/>
      <c r="S52" s="81"/>
      <c r="T52" s="81"/>
      <c r="U52" s="81"/>
    </row>
    <row r="53" spans="1:21">
      <c r="A53" s="240"/>
      <c r="B53" s="240"/>
      <c r="C53" s="240"/>
      <c r="D53" s="240"/>
      <c r="E53" s="240"/>
      <c r="F53" s="247"/>
      <c r="G53" s="240"/>
      <c r="H53" s="81"/>
      <c r="I53" s="81"/>
      <c r="J53" s="81"/>
      <c r="K53" s="242"/>
      <c r="L53" s="242"/>
      <c r="M53" s="86"/>
      <c r="N53" s="243"/>
      <c r="O53" s="244"/>
      <c r="P53" s="245"/>
      <c r="Q53" s="245"/>
      <c r="R53" s="81"/>
      <c r="S53" s="81"/>
      <c r="T53" s="81"/>
      <c r="U53" s="81"/>
    </row>
    <row r="54" spans="1:21">
      <c r="A54" s="240"/>
      <c r="B54" s="240"/>
      <c r="C54" s="240"/>
      <c r="D54" s="240"/>
      <c r="E54" s="240"/>
      <c r="F54" s="247"/>
      <c r="G54" s="240"/>
      <c r="H54" s="81"/>
      <c r="I54" s="81"/>
      <c r="J54" s="81"/>
      <c r="K54" s="242"/>
      <c r="L54" s="242"/>
      <c r="M54" s="86"/>
      <c r="N54" s="243"/>
      <c r="O54" s="244"/>
      <c r="P54" s="245"/>
      <c r="Q54" s="245"/>
      <c r="R54" s="81"/>
      <c r="S54" s="81"/>
      <c r="T54" s="81"/>
      <c r="U54" s="81"/>
    </row>
    <row r="55" spans="1:21">
      <c r="A55" s="250"/>
      <c r="B55" s="250"/>
      <c r="C55" s="250"/>
      <c r="D55" s="250"/>
      <c r="E55" s="250"/>
      <c r="F55" s="251"/>
      <c r="G55" s="250"/>
      <c r="H55" s="252"/>
      <c r="I55" s="252"/>
      <c r="J55" s="252"/>
      <c r="K55" s="253"/>
      <c r="L55" s="253"/>
      <c r="M55" s="93"/>
      <c r="N55" s="254"/>
      <c r="O55" s="255"/>
      <c r="P55" s="256"/>
      <c r="Q55" s="256"/>
      <c r="R55" s="252"/>
      <c r="S55" s="252"/>
      <c r="T55" s="252"/>
      <c r="U55" s="252"/>
    </row>
    <row r="56" spans="1:21">
      <c r="A56" s="265"/>
      <c r="B56" s="265"/>
      <c r="C56" s="265"/>
      <c r="D56" s="265"/>
      <c r="E56" s="265"/>
      <c r="F56" s="266"/>
      <c r="G56" s="265"/>
      <c r="H56" s="267"/>
      <c r="I56" s="267"/>
      <c r="J56" s="267"/>
      <c r="K56" s="268"/>
      <c r="L56" s="268"/>
      <c r="M56" s="269"/>
      <c r="N56" s="270"/>
      <c r="O56" s="271"/>
      <c r="P56" s="272"/>
      <c r="Q56" s="272"/>
      <c r="R56" s="267"/>
      <c r="S56" s="267"/>
      <c r="T56" s="267"/>
      <c r="U56" s="267"/>
    </row>
    <row r="57" spans="1:21">
      <c r="K57" s="238"/>
      <c r="L57" s="238"/>
    </row>
    <row r="58" spans="1:21" ht="57" customHeight="1">
      <c r="A58" s="570" t="s">
        <v>307</v>
      </c>
      <c r="B58" s="571"/>
      <c r="C58" s="571"/>
      <c r="D58" s="571"/>
      <c r="E58" s="571"/>
      <c r="F58" s="571"/>
      <c r="G58" s="571"/>
      <c r="H58" s="571"/>
      <c r="I58" s="571"/>
      <c r="J58" s="571"/>
      <c r="K58" s="571"/>
      <c r="L58" s="571"/>
      <c r="M58" s="571"/>
      <c r="N58" s="571"/>
      <c r="O58" s="571"/>
      <c r="P58" s="571"/>
      <c r="Q58" s="571"/>
      <c r="R58" s="571"/>
      <c r="S58" s="571"/>
      <c r="T58" s="571"/>
      <c r="U58" s="572"/>
    </row>
    <row r="59" spans="1:21">
      <c r="K59" s="238"/>
      <c r="L59" s="238"/>
      <c r="U59" s="103"/>
    </row>
    <row r="60" spans="1:21">
      <c r="A60" s="542" t="str">
        <f>+A39</f>
        <v>UNIDAD RESPONSABLE DEL GASTO: 35 C0 01 Secretaría de Desarrollo Rural y Equidad para las Comunidades</v>
      </c>
      <c r="B60" s="543"/>
      <c r="C60" s="543"/>
      <c r="D60" s="543"/>
      <c r="E60" s="543"/>
      <c r="F60" s="543"/>
      <c r="G60" s="543"/>
      <c r="H60" s="543"/>
      <c r="I60" s="543"/>
      <c r="J60" s="543"/>
      <c r="K60" s="543"/>
      <c r="L60" s="543"/>
      <c r="M60" s="543"/>
      <c r="N60" s="543"/>
      <c r="O60" s="543"/>
      <c r="P60" s="543"/>
      <c r="Q60" s="543"/>
      <c r="R60" s="543"/>
      <c r="S60" s="543"/>
      <c r="T60" s="543"/>
      <c r="U60" s="544"/>
    </row>
    <row r="61" spans="1:21">
      <c r="A61" s="578" t="str">
        <f>+A40</f>
        <v>PERÍODO: Enero - Diciembre 2017</v>
      </c>
      <c r="B61" s="579"/>
      <c r="C61" s="579"/>
      <c r="D61" s="579"/>
      <c r="E61" s="579"/>
      <c r="F61" s="579"/>
      <c r="G61" s="579"/>
      <c r="H61" s="579"/>
      <c r="I61" s="579"/>
      <c r="J61" s="579"/>
      <c r="K61" s="579"/>
      <c r="L61" s="579"/>
      <c r="M61" s="579"/>
      <c r="N61" s="579"/>
      <c r="O61" s="579"/>
      <c r="P61" s="579"/>
      <c r="Q61" s="579"/>
      <c r="R61" s="579"/>
      <c r="S61" s="579"/>
      <c r="T61" s="579"/>
      <c r="U61" s="580"/>
    </row>
    <row r="62" spans="1:21">
      <c r="A62" s="581" t="s">
        <v>84</v>
      </c>
      <c r="B62" s="573" t="s">
        <v>44</v>
      </c>
      <c r="C62" s="573" t="s">
        <v>42</v>
      </c>
      <c r="D62" s="573" t="s">
        <v>43</v>
      </c>
      <c r="E62" s="573" t="s">
        <v>12</v>
      </c>
      <c r="F62" s="573" t="s">
        <v>13</v>
      </c>
      <c r="G62" s="573" t="s">
        <v>28</v>
      </c>
      <c r="H62" s="584" t="s">
        <v>15</v>
      </c>
      <c r="I62" s="585"/>
      <c r="J62" s="585"/>
      <c r="K62" s="585"/>
      <c r="L62" s="585"/>
      <c r="M62" s="585"/>
      <c r="N62" s="585"/>
      <c r="O62" s="585"/>
      <c r="P62" s="585"/>
      <c r="Q62" s="585"/>
      <c r="R62" s="585"/>
      <c r="S62" s="585"/>
      <c r="T62" s="585"/>
      <c r="U62" s="586"/>
    </row>
    <row r="63" spans="1:21">
      <c r="A63" s="582"/>
      <c r="B63" s="574"/>
      <c r="C63" s="574"/>
      <c r="D63" s="574"/>
      <c r="E63" s="574"/>
      <c r="F63" s="574"/>
      <c r="G63" s="574"/>
      <c r="H63" s="584" t="s">
        <v>14</v>
      </c>
      <c r="I63" s="585"/>
      <c r="J63" s="586"/>
      <c r="K63" s="584" t="s">
        <v>48</v>
      </c>
      <c r="L63" s="586"/>
      <c r="M63" s="584" t="s">
        <v>96</v>
      </c>
      <c r="N63" s="585"/>
      <c r="O63" s="585"/>
      <c r="P63" s="585"/>
      <c r="Q63" s="586"/>
      <c r="R63" s="584" t="s">
        <v>48</v>
      </c>
      <c r="S63" s="585"/>
      <c r="T63" s="585"/>
      <c r="U63" s="586"/>
    </row>
    <row r="64" spans="1:21" ht="37.799999999999997">
      <c r="A64" s="583"/>
      <c r="B64" s="575"/>
      <c r="C64" s="575"/>
      <c r="D64" s="575"/>
      <c r="E64" s="575"/>
      <c r="F64" s="575"/>
      <c r="G64" s="575"/>
      <c r="H64" s="166" t="s">
        <v>127</v>
      </c>
      <c r="I64" s="166" t="s">
        <v>303</v>
      </c>
      <c r="J64" s="166" t="s">
        <v>47</v>
      </c>
      <c r="K64" s="239" t="s">
        <v>49</v>
      </c>
      <c r="L64" s="239" t="s">
        <v>50</v>
      </c>
      <c r="M64" s="166" t="s">
        <v>123</v>
      </c>
      <c r="N64" s="166" t="s">
        <v>122</v>
      </c>
      <c r="O64" s="166" t="s">
        <v>51</v>
      </c>
      <c r="P64" s="166" t="s">
        <v>52</v>
      </c>
      <c r="Q64" s="166" t="s">
        <v>113</v>
      </c>
      <c r="R64" s="167" t="s">
        <v>115</v>
      </c>
      <c r="S64" s="167" t="s">
        <v>116</v>
      </c>
      <c r="T64" s="167" t="s">
        <v>117</v>
      </c>
      <c r="U64" s="167" t="s">
        <v>118</v>
      </c>
    </row>
    <row r="65" spans="1:21">
      <c r="A65" s="221">
        <v>3</v>
      </c>
      <c r="B65" s="221"/>
      <c r="C65" s="221"/>
      <c r="D65" s="221"/>
      <c r="E65" s="240"/>
      <c r="F65" s="216" t="s">
        <v>297</v>
      </c>
      <c r="G65" s="240"/>
      <c r="H65" s="81"/>
      <c r="I65" s="81"/>
      <c r="J65" s="81"/>
      <c r="K65" s="242"/>
      <c r="L65" s="242"/>
      <c r="M65" s="86"/>
      <c r="N65" s="243"/>
      <c r="O65" s="244"/>
      <c r="P65" s="245"/>
      <c r="Q65" s="245"/>
      <c r="R65" s="81"/>
      <c r="S65" s="81"/>
      <c r="T65" s="81"/>
      <c r="U65" s="81"/>
    </row>
    <row r="66" spans="1:21">
      <c r="A66" s="221"/>
      <c r="B66" s="221">
        <v>3</v>
      </c>
      <c r="C66" s="221"/>
      <c r="D66" s="221"/>
      <c r="E66" s="240"/>
      <c r="F66" s="220" t="s">
        <v>297</v>
      </c>
      <c r="G66" s="240"/>
      <c r="H66" s="81"/>
      <c r="I66" s="81"/>
      <c r="J66" s="81"/>
      <c r="K66" s="242"/>
      <c r="L66" s="242"/>
      <c r="M66" s="86"/>
      <c r="N66" s="243"/>
      <c r="O66" s="244"/>
      <c r="P66" s="245"/>
      <c r="Q66" s="245"/>
      <c r="R66" s="81"/>
      <c r="S66" s="81"/>
      <c r="T66" s="81"/>
      <c r="U66" s="81"/>
    </row>
    <row r="67" spans="1:21" ht="21.6">
      <c r="A67" s="221"/>
      <c r="B67" s="221"/>
      <c r="C67" s="221">
        <v>2</v>
      </c>
      <c r="D67" s="221"/>
      <c r="E67" s="240"/>
      <c r="F67" s="110" t="s">
        <v>298</v>
      </c>
      <c r="G67" s="240"/>
      <c r="H67" s="81"/>
      <c r="I67" s="81"/>
      <c r="J67" s="81"/>
      <c r="K67" s="242"/>
      <c r="L67" s="242"/>
      <c r="M67" s="86"/>
      <c r="N67" s="243"/>
      <c r="O67" s="244"/>
      <c r="P67" s="245"/>
      <c r="Q67" s="245"/>
      <c r="R67" s="81"/>
      <c r="S67" s="81"/>
      <c r="T67" s="81"/>
      <c r="U67" s="81"/>
    </row>
    <row r="68" spans="1:21">
      <c r="A68" s="221"/>
      <c r="B68" s="221"/>
      <c r="C68" s="221"/>
      <c r="D68" s="221">
        <v>1</v>
      </c>
      <c r="E68" s="240"/>
      <c r="F68" s="110" t="s">
        <v>299</v>
      </c>
      <c r="G68" s="240"/>
      <c r="H68" s="81"/>
      <c r="I68" s="81"/>
      <c r="J68" s="81"/>
      <c r="K68" s="242"/>
      <c r="L68" s="242"/>
      <c r="M68" s="86"/>
      <c r="N68" s="243"/>
      <c r="O68" s="244"/>
      <c r="P68" s="245"/>
      <c r="Q68" s="245"/>
      <c r="R68" s="81"/>
      <c r="S68" s="81"/>
      <c r="T68" s="81"/>
      <c r="U68" s="81"/>
    </row>
    <row r="69" spans="1:21" ht="36">
      <c r="A69" s="221"/>
      <c r="B69" s="221"/>
      <c r="C69" s="221"/>
      <c r="D69" s="221"/>
      <c r="E69" s="240">
        <v>356</v>
      </c>
      <c r="F69" s="247" t="s">
        <v>308</v>
      </c>
      <c r="G69" s="240" t="s">
        <v>225</v>
      </c>
      <c r="H69" s="84">
        <v>4</v>
      </c>
      <c r="I69" s="86">
        <v>4</v>
      </c>
      <c r="J69" s="86">
        <v>4</v>
      </c>
      <c r="K69" s="224">
        <f>+J69/H69</f>
        <v>1</v>
      </c>
      <c r="L69" s="224">
        <f>+J69/I69</f>
        <v>1</v>
      </c>
      <c r="M69" s="86">
        <v>0</v>
      </c>
      <c r="N69" s="273">
        <v>4000000</v>
      </c>
      <c r="O69" s="273">
        <v>4000000</v>
      </c>
      <c r="P69" s="273">
        <v>4000000</v>
      </c>
      <c r="Q69" s="273">
        <v>4000000</v>
      </c>
      <c r="R69" s="212">
        <v>0</v>
      </c>
      <c r="S69" s="212">
        <f>+O69/N69</f>
        <v>1</v>
      </c>
      <c r="T69" s="212">
        <v>0</v>
      </c>
      <c r="U69" s="212">
        <v>0</v>
      </c>
    </row>
    <row r="70" spans="1:21">
      <c r="A70" s="240"/>
      <c r="B70" s="240"/>
      <c r="C70" s="240"/>
      <c r="D70" s="240"/>
      <c r="E70" s="240"/>
      <c r="F70" s="247"/>
      <c r="G70" s="240"/>
      <c r="H70" s="81"/>
      <c r="I70" s="81"/>
      <c r="J70" s="81"/>
      <c r="K70" s="242"/>
      <c r="L70" s="242"/>
      <c r="M70" s="86"/>
      <c r="N70" s="243"/>
      <c r="O70" s="244"/>
      <c r="P70" s="245"/>
      <c r="Q70" s="245"/>
      <c r="R70" s="81"/>
      <c r="S70" s="81"/>
      <c r="T70" s="81"/>
      <c r="U70" s="81"/>
    </row>
    <row r="71" spans="1:21">
      <c r="A71" s="240"/>
      <c r="B71" s="240"/>
      <c r="C71" s="240"/>
      <c r="D71" s="240"/>
      <c r="E71" s="240"/>
      <c r="F71" s="80" t="s">
        <v>114</v>
      </c>
      <c r="G71" s="240"/>
      <c r="H71" s="81"/>
      <c r="I71" s="81"/>
      <c r="J71" s="81"/>
      <c r="K71" s="242"/>
      <c r="L71" s="242"/>
      <c r="M71" s="249">
        <v>0</v>
      </c>
      <c r="N71" s="236">
        <f>+N69</f>
        <v>4000000</v>
      </c>
      <c r="O71" s="249">
        <f>O69</f>
        <v>4000000</v>
      </c>
      <c r="P71" s="249">
        <f>P69</f>
        <v>4000000</v>
      </c>
      <c r="Q71" s="249">
        <f>Q69</f>
        <v>4000000</v>
      </c>
      <c r="R71" s="81"/>
      <c r="S71" s="81"/>
      <c r="T71" s="81"/>
      <c r="U71" s="81"/>
    </row>
    <row r="72" spans="1:21">
      <c r="A72" s="240"/>
      <c r="B72" s="240"/>
      <c r="C72" s="240"/>
      <c r="D72" s="240"/>
      <c r="E72" s="240"/>
      <c r="F72" s="80"/>
      <c r="G72" s="240"/>
      <c r="H72" s="81"/>
      <c r="I72" s="81"/>
      <c r="J72" s="81"/>
      <c r="K72" s="242"/>
      <c r="L72" s="242"/>
      <c r="M72" s="86"/>
      <c r="N72" s="243"/>
      <c r="O72" s="244"/>
      <c r="P72" s="245"/>
      <c r="Q72" s="245"/>
      <c r="R72" s="81"/>
      <c r="S72" s="81"/>
      <c r="T72" s="81"/>
      <c r="U72" s="81"/>
    </row>
    <row r="73" spans="1:21">
      <c r="A73" s="240"/>
      <c r="B73" s="240"/>
      <c r="C73" s="240"/>
      <c r="D73" s="240"/>
      <c r="E73" s="240"/>
      <c r="F73" s="247"/>
      <c r="G73" s="240"/>
      <c r="H73" s="81"/>
      <c r="I73" s="81"/>
      <c r="J73" s="81"/>
      <c r="K73" s="242"/>
      <c r="L73" s="242"/>
      <c r="M73" s="86"/>
      <c r="N73" s="243"/>
      <c r="O73" s="244"/>
      <c r="P73" s="245"/>
      <c r="Q73" s="245"/>
      <c r="R73" s="81"/>
      <c r="S73" s="81"/>
      <c r="T73" s="81"/>
      <c r="U73" s="81"/>
    </row>
    <row r="74" spans="1:21">
      <c r="A74" s="240"/>
      <c r="B74" s="240"/>
      <c r="C74" s="240"/>
      <c r="D74" s="240"/>
      <c r="E74" s="240"/>
      <c r="F74" s="247"/>
      <c r="G74" s="240"/>
      <c r="H74" s="81"/>
      <c r="I74" s="81"/>
      <c r="J74" s="81"/>
      <c r="K74" s="242"/>
      <c r="L74" s="242"/>
      <c r="M74" s="86"/>
      <c r="N74" s="243"/>
      <c r="O74" s="244"/>
      <c r="P74" s="245"/>
      <c r="Q74" s="245"/>
      <c r="R74" s="81"/>
      <c r="S74" s="81"/>
      <c r="T74" s="81"/>
      <c r="U74" s="81"/>
    </row>
    <row r="75" spans="1:21">
      <c r="A75" s="240"/>
      <c r="B75" s="240"/>
      <c r="C75" s="240"/>
      <c r="D75" s="240"/>
      <c r="E75" s="240"/>
      <c r="F75" s="247"/>
      <c r="G75" s="240"/>
      <c r="H75" s="81"/>
      <c r="I75" s="81"/>
      <c r="J75" s="81"/>
      <c r="K75" s="242"/>
      <c r="L75" s="242"/>
      <c r="M75" s="86"/>
      <c r="N75" s="243"/>
      <c r="O75" s="244"/>
      <c r="P75" s="245"/>
      <c r="Q75" s="245"/>
      <c r="R75" s="81"/>
      <c r="S75" s="81"/>
      <c r="T75" s="81"/>
      <c r="U75" s="81"/>
    </row>
    <row r="76" spans="1:21">
      <c r="A76" s="250"/>
      <c r="B76" s="250"/>
      <c r="C76" s="250"/>
      <c r="D76" s="250"/>
      <c r="E76" s="250"/>
      <c r="F76" s="251"/>
      <c r="G76" s="250"/>
      <c r="H76" s="252"/>
      <c r="I76" s="252"/>
      <c r="J76" s="252"/>
      <c r="K76" s="253"/>
      <c r="L76" s="253"/>
      <c r="M76" s="93"/>
      <c r="N76" s="254"/>
      <c r="O76" s="255"/>
      <c r="P76" s="256"/>
      <c r="Q76" s="256"/>
      <c r="R76" s="252"/>
      <c r="S76" s="252"/>
      <c r="T76" s="252"/>
      <c r="U76" s="252"/>
    </row>
    <row r="78" spans="1:21" ht="16.2">
      <c r="A78" s="567" t="s">
        <v>90</v>
      </c>
      <c r="B78" s="568"/>
      <c r="C78" s="568"/>
      <c r="D78" s="568"/>
      <c r="E78" s="568"/>
      <c r="F78" s="568"/>
      <c r="G78" s="568"/>
      <c r="H78" s="568"/>
      <c r="I78" s="568"/>
      <c r="J78" s="568"/>
      <c r="K78" s="568"/>
      <c r="L78" s="568"/>
      <c r="M78" s="568"/>
      <c r="N78" s="568"/>
      <c r="O78" s="568"/>
      <c r="P78" s="568"/>
      <c r="Q78" s="568"/>
      <c r="R78" s="568"/>
      <c r="S78" s="568"/>
      <c r="T78" s="568"/>
      <c r="U78" s="569"/>
    </row>
    <row r="79" spans="1:21" ht="36.75" customHeight="1">
      <c r="A79" s="570" t="s">
        <v>309</v>
      </c>
      <c r="B79" s="571"/>
      <c r="C79" s="571"/>
      <c r="D79" s="571"/>
      <c r="E79" s="571"/>
      <c r="F79" s="571"/>
      <c r="G79" s="571"/>
      <c r="H79" s="571"/>
      <c r="I79" s="571"/>
      <c r="J79" s="571"/>
      <c r="K79" s="571"/>
      <c r="L79" s="571"/>
      <c r="M79" s="571"/>
      <c r="N79" s="571"/>
      <c r="O79" s="571"/>
      <c r="P79" s="571"/>
      <c r="Q79" s="571"/>
      <c r="R79" s="571"/>
      <c r="S79" s="571"/>
      <c r="T79" s="571"/>
      <c r="U79" s="572"/>
    </row>
    <row r="80" spans="1:21">
      <c r="A80" s="497"/>
      <c r="B80" s="497"/>
      <c r="C80" s="497"/>
      <c r="D80" s="497"/>
      <c r="E80" s="497"/>
      <c r="F80" s="497"/>
      <c r="G80" s="497"/>
      <c r="H80" s="497"/>
      <c r="I80" s="497"/>
      <c r="J80" s="497"/>
      <c r="K80" s="497"/>
      <c r="L80" s="497"/>
      <c r="M80" s="497"/>
      <c r="N80" s="497"/>
      <c r="O80" s="497"/>
      <c r="P80" s="497"/>
      <c r="Q80" s="497"/>
      <c r="R80" s="497"/>
      <c r="S80" s="497"/>
      <c r="T80" s="497"/>
      <c r="U80" s="498"/>
    </row>
    <row r="81" spans="1:21" ht="13.5" customHeight="1">
      <c r="A81" s="591" t="str">
        <f>+A60</f>
        <v>UNIDAD RESPONSABLE DEL GASTO: 35 C0 01 Secretaría de Desarrollo Rural y Equidad para las Comunidades</v>
      </c>
      <c r="B81" s="592"/>
      <c r="C81" s="592"/>
      <c r="D81" s="592"/>
      <c r="E81" s="592"/>
      <c r="F81" s="592"/>
      <c r="G81" s="592"/>
      <c r="H81" s="592"/>
      <c r="I81" s="592"/>
      <c r="J81" s="592"/>
      <c r="K81" s="592"/>
      <c r="L81" s="592"/>
      <c r="M81" s="592"/>
      <c r="N81" s="592"/>
      <c r="O81" s="592"/>
      <c r="P81" s="592"/>
      <c r="Q81" s="592"/>
      <c r="R81" s="592"/>
      <c r="S81" s="592"/>
      <c r="T81" s="592"/>
      <c r="U81" s="593"/>
    </row>
    <row r="82" spans="1:21" ht="13.5" customHeight="1">
      <c r="A82" s="594" t="str">
        <f>+A61</f>
        <v>PERÍODO: Enero - Diciembre 2017</v>
      </c>
      <c r="B82" s="595"/>
      <c r="C82" s="595"/>
      <c r="D82" s="595"/>
      <c r="E82" s="595"/>
      <c r="F82" s="595"/>
      <c r="G82" s="595"/>
      <c r="H82" s="595"/>
      <c r="I82" s="595"/>
      <c r="J82" s="595"/>
      <c r="K82" s="595"/>
      <c r="L82" s="595"/>
      <c r="M82" s="595"/>
      <c r="N82" s="595"/>
      <c r="O82" s="595"/>
      <c r="P82" s="595"/>
      <c r="Q82" s="595"/>
      <c r="R82" s="595"/>
      <c r="S82" s="595"/>
      <c r="T82" s="595"/>
      <c r="U82" s="596"/>
    </row>
    <row r="83" spans="1:21" ht="13.5" customHeight="1">
      <c r="A83" s="597" t="s">
        <v>84</v>
      </c>
      <c r="B83" s="600" t="s">
        <v>44</v>
      </c>
      <c r="C83" s="600" t="s">
        <v>42</v>
      </c>
      <c r="D83" s="600" t="s">
        <v>43</v>
      </c>
      <c r="E83" s="600" t="s">
        <v>12</v>
      </c>
      <c r="F83" s="600" t="s">
        <v>13</v>
      </c>
      <c r="G83" s="600" t="s">
        <v>28</v>
      </c>
      <c r="H83" s="499" t="s">
        <v>15</v>
      </c>
      <c r="I83" s="499"/>
      <c r="J83" s="499"/>
      <c r="K83" s="499"/>
      <c r="L83" s="499"/>
      <c r="M83" s="499"/>
      <c r="N83" s="499"/>
      <c r="O83" s="499"/>
      <c r="P83" s="499"/>
      <c r="Q83" s="499"/>
      <c r="R83" s="499"/>
      <c r="S83" s="499"/>
      <c r="T83" s="499"/>
      <c r="U83" s="500"/>
    </row>
    <row r="84" spans="1:21" ht="13.5" customHeight="1">
      <c r="A84" s="598"/>
      <c r="B84" s="601"/>
      <c r="C84" s="601"/>
      <c r="D84" s="601"/>
      <c r="E84" s="601"/>
      <c r="F84" s="601"/>
      <c r="G84" s="601"/>
      <c r="H84" s="603" t="s">
        <v>14</v>
      </c>
      <c r="I84" s="604"/>
      <c r="J84" s="605"/>
      <c r="K84" s="603" t="s">
        <v>48</v>
      </c>
      <c r="L84" s="605"/>
      <c r="M84" s="603" t="s">
        <v>96</v>
      </c>
      <c r="N84" s="604"/>
      <c r="O84" s="604"/>
      <c r="P84" s="604"/>
      <c r="Q84" s="605"/>
      <c r="R84" s="606" t="s">
        <v>48</v>
      </c>
      <c r="S84" s="607"/>
      <c r="T84" s="607"/>
      <c r="U84" s="608"/>
    </row>
    <row r="85" spans="1:21" ht="37.799999999999997">
      <c r="A85" s="599"/>
      <c r="B85" s="602"/>
      <c r="C85" s="602"/>
      <c r="D85" s="602"/>
      <c r="E85" s="602"/>
      <c r="F85" s="602"/>
      <c r="G85" s="602"/>
      <c r="H85" s="501" t="s">
        <v>127</v>
      </c>
      <c r="I85" s="501" t="s">
        <v>193</v>
      </c>
      <c r="J85" s="501" t="s">
        <v>47</v>
      </c>
      <c r="K85" s="502" t="s">
        <v>49</v>
      </c>
      <c r="L85" s="502" t="s">
        <v>50</v>
      </c>
      <c r="M85" s="501" t="s">
        <v>123</v>
      </c>
      <c r="N85" s="501" t="s">
        <v>122</v>
      </c>
      <c r="O85" s="501" t="s">
        <v>51</v>
      </c>
      <c r="P85" s="501" t="s">
        <v>52</v>
      </c>
      <c r="Q85" s="501" t="s">
        <v>113</v>
      </c>
      <c r="R85" s="502" t="s">
        <v>115</v>
      </c>
      <c r="S85" s="502" t="s">
        <v>116</v>
      </c>
      <c r="T85" s="502" t="s">
        <v>117</v>
      </c>
      <c r="U85" s="502" t="s">
        <v>118</v>
      </c>
    </row>
    <row r="86" spans="1:21" ht="21.6">
      <c r="A86" s="503">
        <v>3</v>
      </c>
      <c r="B86" s="503"/>
      <c r="C86" s="503"/>
      <c r="D86" s="503"/>
      <c r="E86" s="504"/>
      <c r="F86" s="505" t="s">
        <v>907</v>
      </c>
      <c r="G86" s="506"/>
      <c r="H86" s="83"/>
      <c r="I86" s="83"/>
      <c r="J86" s="83"/>
      <c r="K86" s="242"/>
      <c r="L86" s="242"/>
      <c r="M86" s="83"/>
      <c r="N86" s="83"/>
      <c r="O86" s="83"/>
      <c r="P86" s="83"/>
      <c r="Q86" s="83"/>
      <c r="R86" s="83"/>
      <c r="S86" s="83"/>
      <c r="T86" s="83"/>
      <c r="U86" s="83"/>
    </row>
    <row r="87" spans="1:21">
      <c r="A87" s="507"/>
      <c r="B87" s="507">
        <v>3</v>
      </c>
      <c r="C87" s="507"/>
      <c r="D87" s="507"/>
      <c r="E87" s="508"/>
      <c r="F87" s="509" t="s">
        <v>297</v>
      </c>
      <c r="G87" s="510"/>
      <c r="H87" s="83"/>
      <c r="I87" s="83"/>
      <c r="J87" s="83"/>
      <c r="K87" s="242"/>
      <c r="L87" s="242"/>
      <c r="M87" s="83"/>
      <c r="N87" s="83"/>
      <c r="O87" s="83"/>
      <c r="P87" s="83"/>
      <c r="Q87" s="83"/>
      <c r="R87" s="83"/>
      <c r="S87" s="83"/>
      <c r="T87" s="83"/>
      <c r="U87" s="83"/>
    </row>
    <row r="88" spans="1:21" ht="21.6">
      <c r="A88" s="511"/>
      <c r="B88" s="511"/>
      <c r="C88" s="511">
        <v>2</v>
      </c>
      <c r="D88" s="511"/>
      <c r="E88" s="512"/>
      <c r="F88" s="493" t="s">
        <v>298</v>
      </c>
      <c r="G88" s="495"/>
      <c r="H88" s="513"/>
      <c r="I88" s="514"/>
      <c r="J88" s="514"/>
      <c r="K88" s="515"/>
      <c r="L88" s="516"/>
      <c r="M88" s="517"/>
      <c r="N88" s="91"/>
      <c r="O88" s="91"/>
      <c r="P88" s="91"/>
      <c r="Q88" s="91"/>
      <c r="R88" s="91"/>
      <c r="S88" s="91"/>
      <c r="T88" s="518"/>
      <c r="U88" s="519"/>
    </row>
    <row r="89" spans="1:21">
      <c r="A89" s="511"/>
      <c r="B89" s="511"/>
      <c r="C89" s="511"/>
      <c r="D89" s="511">
        <v>1</v>
      </c>
      <c r="E89" s="512"/>
      <c r="F89" s="493" t="s">
        <v>299</v>
      </c>
      <c r="G89" s="495"/>
      <c r="H89" s="513"/>
      <c r="I89" s="517"/>
      <c r="J89" s="517"/>
      <c r="K89" s="516"/>
      <c r="L89" s="516"/>
      <c r="M89" s="89"/>
      <c r="N89" s="89"/>
      <c r="O89" s="90"/>
      <c r="P89" s="91"/>
      <c r="Q89" s="91"/>
      <c r="R89" s="91"/>
      <c r="S89" s="91"/>
      <c r="T89" s="519"/>
      <c r="U89" s="519"/>
    </row>
    <row r="90" spans="1:21" ht="32.4">
      <c r="A90" s="512"/>
      <c r="B90" s="512"/>
      <c r="C90" s="512"/>
      <c r="D90" s="512"/>
      <c r="E90" s="520">
        <v>352</v>
      </c>
      <c r="F90" s="521" t="s">
        <v>300</v>
      </c>
      <c r="G90" s="522" t="s">
        <v>225</v>
      </c>
      <c r="H90" s="523">
        <v>800</v>
      </c>
      <c r="I90" s="524">
        <v>800</v>
      </c>
      <c r="J90" s="524">
        <v>819</v>
      </c>
      <c r="K90" s="516">
        <f>+J90/H90</f>
        <v>1.0237499999999999</v>
      </c>
      <c r="L90" s="516">
        <v>0</v>
      </c>
      <c r="M90" s="525">
        <v>0</v>
      </c>
      <c r="N90" s="525">
        <v>871520</v>
      </c>
      <c r="O90" s="525">
        <v>871520</v>
      </c>
      <c r="P90" s="525">
        <v>871520</v>
      </c>
      <c r="Q90" s="525">
        <v>871520</v>
      </c>
      <c r="R90" s="526">
        <v>0</v>
      </c>
      <c r="S90" s="526">
        <f>+O90/N90</f>
        <v>1</v>
      </c>
      <c r="T90" s="526">
        <v>0</v>
      </c>
      <c r="U90" s="526">
        <f>+P90/O90</f>
        <v>1</v>
      </c>
    </row>
    <row r="91" spans="1:21">
      <c r="A91" s="518"/>
      <c r="B91" s="518"/>
      <c r="C91" s="518"/>
      <c r="D91" s="518"/>
      <c r="E91" s="518"/>
      <c r="F91" s="513" t="s">
        <v>114</v>
      </c>
      <c r="G91" s="518"/>
      <c r="H91" s="518"/>
      <c r="I91" s="517"/>
      <c r="J91" s="517"/>
      <c r="K91" s="516"/>
      <c r="L91" s="516"/>
      <c r="M91" s="527">
        <f>+SUM(M90:M90)</f>
        <v>0</v>
      </c>
      <c r="N91" s="527">
        <f>+SUM(N90:N90)</f>
        <v>871520</v>
      </c>
      <c r="O91" s="527">
        <f>+SUM(O90:O90)</f>
        <v>871520</v>
      </c>
      <c r="P91" s="527">
        <f>+SUM(P90:P90)</f>
        <v>871520</v>
      </c>
      <c r="Q91" s="527">
        <f>+SUM(Q90:Q90)</f>
        <v>871520</v>
      </c>
      <c r="R91" s="91"/>
      <c r="S91" s="91"/>
      <c r="T91" s="518"/>
      <c r="U91" s="519"/>
    </row>
    <row r="92" spans="1:21">
      <c r="A92" s="528"/>
      <c r="B92" s="528"/>
      <c r="C92" s="528"/>
      <c r="D92" s="528"/>
      <c r="E92" s="528"/>
      <c r="F92" s="528"/>
      <c r="G92" s="528"/>
      <c r="H92" s="528"/>
      <c r="I92" s="529"/>
      <c r="J92" s="529"/>
      <c r="K92" s="530"/>
      <c r="L92" s="530"/>
      <c r="M92" s="529"/>
      <c r="N92" s="531"/>
      <c r="O92" s="531"/>
      <c r="P92" s="531"/>
      <c r="Q92" s="531"/>
      <c r="R92" s="531"/>
      <c r="S92" s="531"/>
      <c r="T92" s="528"/>
      <c r="U92" s="532"/>
    </row>
  </sheetData>
  <mergeCells count="77">
    <mergeCell ref="A78:U78"/>
    <mergeCell ref="A79:U79"/>
    <mergeCell ref="A81:U81"/>
    <mergeCell ref="A82:U82"/>
    <mergeCell ref="A83:A85"/>
    <mergeCell ref="B83:B85"/>
    <mergeCell ref="C83:C85"/>
    <mergeCell ref="D83:D85"/>
    <mergeCell ref="E83:E85"/>
    <mergeCell ref="F83:F85"/>
    <mergeCell ref="G83:G85"/>
    <mergeCell ref="H84:J84"/>
    <mergeCell ref="K84:L84"/>
    <mergeCell ref="M84:Q84"/>
    <mergeCell ref="R84:U84"/>
    <mergeCell ref="A58:U58"/>
    <mergeCell ref="A60:U60"/>
    <mergeCell ref="A61:U61"/>
    <mergeCell ref="A62:A64"/>
    <mergeCell ref="B62:B64"/>
    <mergeCell ref="C62:C64"/>
    <mergeCell ref="D62:D64"/>
    <mergeCell ref="E62:E64"/>
    <mergeCell ref="F62:F64"/>
    <mergeCell ref="G62:G64"/>
    <mergeCell ref="H62:U62"/>
    <mergeCell ref="H63:J63"/>
    <mergeCell ref="K63:L63"/>
    <mergeCell ref="M63:Q63"/>
    <mergeCell ref="R63:U63"/>
    <mergeCell ref="A36:U36"/>
    <mergeCell ref="A37:U37"/>
    <mergeCell ref="A39:U39"/>
    <mergeCell ref="A40:U40"/>
    <mergeCell ref="A41:A43"/>
    <mergeCell ref="B41:B43"/>
    <mergeCell ref="C41:C43"/>
    <mergeCell ref="D41:D43"/>
    <mergeCell ref="E41:E43"/>
    <mergeCell ref="F41:F43"/>
    <mergeCell ref="G41:G43"/>
    <mergeCell ref="H41:U41"/>
    <mergeCell ref="H42:J42"/>
    <mergeCell ref="K42:L42"/>
    <mergeCell ref="M42:Q42"/>
    <mergeCell ref="R42:U42"/>
    <mergeCell ref="B17:U17"/>
    <mergeCell ref="A18:U18"/>
    <mergeCell ref="A20:U20"/>
    <mergeCell ref="A21:U21"/>
    <mergeCell ref="A22:A24"/>
    <mergeCell ref="B22:B24"/>
    <mergeCell ref="C22:C24"/>
    <mergeCell ref="D22:D24"/>
    <mergeCell ref="E22:E24"/>
    <mergeCell ref="F22:F24"/>
    <mergeCell ref="G22:G24"/>
    <mergeCell ref="H22:U22"/>
    <mergeCell ref="H23:J23"/>
    <mergeCell ref="K23:L23"/>
    <mergeCell ref="M23:Q23"/>
    <mergeCell ref="R23:U23"/>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s>
  <printOptions horizontalCentered="1"/>
  <pageMargins left="0.19685039370078741" right="0.19685039370078741" top="1.6535433070866143" bottom="0.47244094488188981" header="0.19685039370078741" footer="0.19685039370078741"/>
  <pageSetup scale="62" orientation="landscape" r:id="rId1"/>
  <headerFooter scaleWithDoc="0">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dimension ref="A1:T77"/>
  <sheetViews>
    <sheetView showGridLines="0" zoomScale="80" zoomScaleNormal="80" zoomScaleSheetLayoutView="70" workbookViewId="0">
      <selection activeCell="A26" sqref="A26:C26"/>
    </sheetView>
  </sheetViews>
  <sheetFormatPr baseColWidth="10" defaultColWidth="11.44140625" defaultRowHeight="13.8"/>
  <cols>
    <col min="1" max="1" width="50" style="1" customWidth="1"/>
    <col min="2" max="2" width="6.5546875" style="1" customWidth="1"/>
    <col min="3" max="3" width="90.6640625" style="1" customWidth="1"/>
    <col min="4" max="16384" width="11.44140625" style="1"/>
  </cols>
  <sheetData>
    <row r="1" spans="1:20" ht="35.1" customHeight="1">
      <c r="A1" s="539" t="s">
        <v>177</v>
      </c>
      <c r="B1" s="540"/>
      <c r="C1" s="541"/>
    </row>
    <row r="2" spans="1:20" ht="6" customHeight="1">
      <c r="C2" s="76"/>
    </row>
    <row r="3" spans="1:20" s="76" customFormat="1" ht="20.100000000000001" customHeight="1">
      <c r="A3" s="542" t="str">
        <f>+'APP-3'!A4:U4</f>
        <v>UNIDAD RESPONSABLE DEL GASTO: 35 C0 01 Secretaría de Desarrollo Rural y Equidad para las Comunidades</v>
      </c>
      <c r="B3" s="543"/>
      <c r="C3" s="544"/>
      <c r="D3" s="77"/>
      <c r="E3" s="77"/>
      <c r="F3" s="77"/>
      <c r="G3" s="77"/>
      <c r="H3" s="77"/>
      <c r="I3" s="77"/>
      <c r="J3" s="77"/>
      <c r="K3" s="77"/>
      <c r="L3" s="77"/>
      <c r="M3" s="77"/>
      <c r="N3" s="77"/>
      <c r="O3" s="77"/>
      <c r="P3" s="77"/>
      <c r="Q3" s="77"/>
      <c r="R3" s="77"/>
      <c r="S3" s="77"/>
      <c r="T3" s="77"/>
    </row>
    <row r="4" spans="1:20" s="76" customFormat="1" ht="20.100000000000001" customHeight="1">
      <c r="A4" s="542" t="str">
        <f>+'APP-3'!A5:U5</f>
        <v>PERÍODO: Enero - Diciembre 2017</v>
      </c>
      <c r="B4" s="543"/>
      <c r="C4" s="544"/>
      <c r="D4" s="77"/>
      <c r="E4" s="77"/>
      <c r="F4" s="77"/>
      <c r="G4" s="77"/>
      <c r="H4" s="77"/>
      <c r="I4" s="77"/>
      <c r="J4" s="77"/>
      <c r="K4" s="77"/>
      <c r="L4" s="77"/>
      <c r="M4" s="77"/>
      <c r="N4" s="77"/>
      <c r="O4" s="77"/>
      <c r="P4" s="77"/>
      <c r="Q4" s="77"/>
      <c r="R4" s="77"/>
      <c r="S4" s="77"/>
      <c r="T4" s="77"/>
    </row>
    <row r="5" spans="1:20" s="76" customFormat="1" ht="45.75" customHeight="1">
      <c r="A5" s="542" t="str">
        <f>+'APP-3'!A2:U2</f>
        <v>FONDO, CONVENIO, SUBSIDIO O PARTICIPACIÓN: CONVENIO DE COORDINACIÓN PARA EL DESARROLLO RURAL SUSTENTABLE CON LA SECRETARÍA DE AGRICULTURA, GANADERÍA, DESARROLLO RURAL, PESCA Y ALIMENTACIÓN (SAGARPA)  2017</v>
      </c>
      <c r="B5" s="543"/>
      <c r="C5" s="544"/>
      <c r="D5" s="77"/>
      <c r="E5" s="77"/>
      <c r="F5" s="77"/>
      <c r="G5" s="77"/>
      <c r="H5" s="77"/>
      <c r="I5" s="77"/>
      <c r="J5" s="77"/>
      <c r="K5" s="77"/>
      <c r="L5" s="77"/>
      <c r="M5" s="77"/>
      <c r="N5" s="77"/>
      <c r="O5" s="77"/>
      <c r="P5" s="77"/>
      <c r="Q5" s="77"/>
      <c r="R5" s="77"/>
      <c r="S5" s="77"/>
      <c r="T5" s="77"/>
    </row>
    <row r="6" spans="1:20" ht="30" customHeight="1">
      <c r="A6" s="609" t="s">
        <v>310</v>
      </c>
      <c r="B6" s="610"/>
      <c r="C6" s="611"/>
    </row>
    <row r="7" spans="1:20" s="47" customFormat="1" ht="21" customHeight="1">
      <c r="A7" s="615" t="s">
        <v>311</v>
      </c>
      <c r="B7" s="616"/>
      <c r="C7" s="617"/>
    </row>
    <row r="8" spans="1:20" s="47" customFormat="1" ht="21" customHeight="1">
      <c r="A8" s="618"/>
      <c r="B8" s="619"/>
      <c r="C8" s="620"/>
    </row>
    <row r="9" spans="1:20" s="47" customFormat="1" ht="21" customHeight="1">
      <c r="A9" s="618"/>
      <c r="B9" s="619"/>
      <c r="C9" s="620"/>
    </row>
    <row r="10" spans="1:20" s="47" customFormat="1" ht="21" customHeight="1">
      <c r="A10" s="618"/>
      <c r="B10" s="619"/>
      <c r="C10" s="620"/>
    </row>
    <row r="11" spans="1:20" s="47" customFormat="1" ht="21" customHeight="1">
      <c r="A11" s="618"/>
      <c r="B11" s="619"/>
      <c r="C11" s="620"/>
    </row>
    <row r="12" spans="1:20" s="47" customFormat="1" ht="21" customHeight="1">
      <c r="A12" s="618"/>
      <c r="B12" s="619"/>
      <c r="C12" s="620"/>
    </row>
    <row r="13" spans="1:20" s="47" customFormat="1" ht="21" customHeight="1">
      <c r="A13" s="618"/>
      <c r="B13" s="619"/>
      <c r="C13" s="620"/>
    </row>
    <row r="14" spans="1:20" s="47" customFormat="1" ht="21" customHeight="1">
      <c r="A14" s="618"/>
      <c r="B14" s="619"/>
      <c r="C14" s="620"/>
    </row>
    <row r="15" spans="1:20" s="47" customFormat="1" ht="21" customHeight="1">
      <c r="A15" s="618"/>
      <c r="B15" s="619"/>
      <c r="C15" s="620"/>
    </row>
    <row r="16" spans="1:20" s="47" customFormat="1" ht="59.25" customHeight="1">
      <c r="A16" s="618"/>
      <c r="B16" s="619"/>
      <c r="C16" s="620"/>
    </row>
    <row r="17" spans="1:3" s="47" customFormat="1" ht="21" customHeight="1">
      <c r="A17" s="618"/>
      <c r="B17" s="619"/>
      <c r="C17" s="620"/>
    </row>
    <row r="18" spans="1:3" s="47" customFormat="1" ht="21" customHeight="1">
      <c r="A18" s="618"/>
      <c r="B18" s="619"/>
      <c r="C18" s="620"/>
    </row>
    <row r="19" spans="1:3" s="47" customFormat="1" ht="21" customHeight="1">
      <c r="A19" s="618"/>
      <c r="B19" s="619"/>
      <c r="C19" s="620"/>
    </row>
    <row r="20" spans="1:3" s="47" customFormat="1" ht="54" customHeight="1">
      <c r="A20" s="618"/>
      <c r="B20" s="619"/>
      <c r="C20" s="620"/>
    </row>
    <row r="21" spans="1:3" s="47" customFormat="1" ht="21" customHeight="1">
      <c r="A21" s="618"/>
      <c r="B21" s="619"/>
      <c r="C21" s="620"/>
    </row>
    <row r="22" spans="1:3" s="47" customFormat="1" ht="21" customHeight="1">
      <c r="A22" s="618"/>
      <c r="B22" s="619"/>
      <c r="C22" s="620"/>
    </row>
    <row r="23" spans="1:3" s="47" customFormat="1" ht="46.5" customHeight="1">
      <c r="A23" s="618"/>
      <c r="B23" s="619"/>
      <c r="C23" s="620"/>
    </row>
    <row r="24" spans="1:3" s="47" customFormat="1" ht="38.25" customHeight="1">
      <c r="A24" s="618"/>
      <c r="B24" s="619"/>
      <c r="C24" s="620"/>
    </row>
    <row r="25" spans="1:3" s="47" customFormat="1" ht="15" customHeight="1">
      <c r="A25" s="621"/>
      <c r="B25" s="622"/>
      <c r="C25" s="623"/>
    </row>
    <row r="26" spans="1:3" s="47" customFormat="1" ht="34.5" customHeight="1">
      <c r="A26" s="542" t="s">
        <v>305</v>
      </c>
      <c r="B26" s="543"/>
      <c r="C26" s="544"/>
    </row>
    <row r="27" spans="1:3" ht="29.25" customHeight="1">
      <c r="A27" s="609" t="s">
        <v>840</v>
      </c>
      <c r="B27" s="610"/>
      <c r="C27" s="611"/>
    </row>
    <row r="28" spans="1:3" ht="90.75" customHeight="1">
      <c r="A28" s="612" t="s">
        <v>841</v>
      </c>
      <c r="B28" s="613"/>
      <c r="C28" s="614"/>
    </row>
    <row r="29" spans="1:3">
      <c r="A29" s="33"/>
      <c r="B29" s="33"/>
      <c r="C29" s="12"/>
    </row>
    <row r="30" spans="1:3" ht="36" customHeight="1">
      <c r="A30" s="542" t="str">
        <f>+A5</f>
        <v>FONDO, CONVENIO, SUBSIDIO O PARTICIPACIÓN: CONVENIO DE COORDINACIÓN PARA EL DESARROLLO RURAL SUSTENTABLE CON LA SECRETARÍA DE AGRICULTURA, GANADERÍA, DESARROLLO RURAL, PESCA Y ALIMENTACIÓN (SAGARPA)  2017</v>
      </c>
      <c r="B30" s="543"/>
      <c r="C30" s="544"/>
    </row>
    <row r="31" spans="1:3" ht="23.25" customHeight="1">
      <c r="A31" s="609" t="s">
        <v>310</v>
      </c>
      <c r="B31" s="610"/>
      <c r="C31" s="611"/>
    </row>
    <row r="32" spans="1:3">
      <c r="A32" s="624" t="s">
        <v>908</v>
      </c>
      <c r="B32" s="625"/>
      <c r="C32" s="626"/>
    </row>
    <row r="33" spans="1:3">
      <c r="A33" s="627"/>
      <c r="B33" s="628"/>
      <c r="C33" s="629"/>
    </row>
    <row r="34" spans="1:3">
      <c r="A34" s="627"/>
      <c r="B34" s="628"/>
      <c r="C34" s="629"/>
    </row>
    <row r="35" spans="1:3">
      <c r="A35" s="627"/>
      <c r="B35" s="628"/>
      <c r="C35" s="629"/>
    </row>
    <row r="36" spans="1:3">
      <c r="A36" s="627"/>
      <c r="B36" s="628"/>
      <c r="C36" s="629"/>
    </row>
    <row r="37" spans="1:3">
      <c r="A37" s="627"/>
      <c r="B37" s="628"/>
      <c r="C37" s="629"/>
    </row>
    <row r="38" spans="1:3">
      <c r="A38" s="627"/>
      <c r="B38" s="628"/>
      <c r="C38" s="629"/>
    </row>
    <row r="39" spans="1:3">
      <c r="A39" s="627"/>
      <c r="B39" s="628"/>
      <c r="C39" s="629"/>
    </row>
    <row r="40" spans="1:3">
      <c r="A40" s="627"/>
      <c r="B40" s="628"/>
      <c r="C40" s="629"/>
    </row>
    <row r="41" spans="1:3">
      <c r="A41" s="627"/>
      <c r="B41" s="628"/>
      <c r="C41" s="629"/>
    </row>
    <row r="42" spans="1:3">
      <c r="A42" s="627"/>
      <c r="B42" s="628"/>
      <c r="C42" s="629"/>
    </row>
    <row r="43" spans="1:3">
      <c r="A43" s="627"/>
      <c r="B43" s="628"/>
      <c r="C43" s="629"/>
    </row>
    <row r="44" spans="1:3">
      <c r="A44" s="627"/>
      <c r="B44" s="628"/>
      <c r="C44" s="629"/>
    </row>
    <row r="45" spans="1:3">
      <c r="A45" s="627"/>
      <c r="B45" s="628"/>
      <c r="C45" s="629"/>
    </row>
    <row r="46" spans="1:3">
      <c r="A46" s="627"/>
      <c r="B46" s="628"/>
      <c r="C46" s="629"/>
    </row>
    <row r="47" spans="1:3">
      <c r="A47" s="627"/>
      <c r="B47" s="628"/>
      <c r="C47" s="629"/>
    </row>
    <row r="48" spans="1:3" ht="15.75" customHeight="1">
      <c r="A48" s="627"/>
      <c r="B48" s="628"/>
      <c r="C48" s="629"/>
    </row>
    <row r="49" spans="1:3" ht="14.25" customHeight="1">
      <c r="A49" s="630"/>
      <c r="B49" s="631"/>
      <c r="C49" s="632"/>
    </row>
    <row r="50" spans="1:3" ht="69" customHeight="1">
      <c r="A50" s="542" t="s">
        <v>307</v>
      </c>
      <c r="B50" s="543"/>
      <c r="C50" s="544"/>
    </row>
    <row r="51" spans="1:3">
      <c r="A51" s="609" t="s">
        <v>310</v>
      </c>
      <c r="B51" s="610"/>
      <c r="C51" s="611"/>
    </row>
    <row r="52" spans="1:3">
      <c r="A52" s="633" t="s">
        <v>909</v>
      </c>
      <c r="B52" s="634"/>
      <c r="C52" s="635"/>
    </row>
    <row r="53" spans="1:3">
      <c r="A53" s="636"/>
      <c r="B53" s="637"/>
      <c r="C53" s="638"/>
    </row>
    <row r="54" spans="1:3">
      <c r="A54" s="636"/>
      <c r="B54" s="637"/>
      <c r="C54" s="638"/>
    </row>
    <row r="55" spans="1:3">
      <c r="A55" s="636"/>
      <c r="B55" s="637"/>
      <c r="C55" s="638"/>
    </row>
    <row r="56" spans="1:3">
      <c r="A56" s="636"/>
      <c r="B56" s="637"/>
      <c r="C56" s="638"/>
    </row>
    <row r="57" spans="1:3">
      <c r="A57" s="636"/>
      <c r="B57" s="637"/>
      <c r="C57" s="638"/>
    </row>
    <row r="58" spans="1:3">
      <c r="A58" s="636"/>
      <c r="B58" s="637"/>
      <c r="C58" s="638"/>
    </row>
    <row r="59" spans="1:3">
      <c r="A59" s="636"/>
      <c r="B59" s="637"/>
      <c r="C59" s="638"/>
    </row>
    <row r="60" spans="1:3" ht="81" customHeight="1">
      <c r="A60" s="639"/>
      <c r="B60" s="640"/>
      <c r="C60" s="641"/>
    </row>
    <row r="62" spans="1:3" ht="36" customHeight="1">
      <c r="A62" s="542" t="s">
        <v>305</v>
      </c>
      <c r="B62" s="543"/>
      <c r="C62" s="544"/>
    </row>
    <row r="63" spans="1:3" ht="30.75" customHeight="1">
      <c r="A63" s="609" t="s">
        <v>310</v>
      </c>
      <c r="B63" s="610"/>
      <c r="C63" s="611"/>
    </row>
    <row r="64" spans="1:3">
      <c r="A64" s="624" t="s">
        <v>908</v>
      </c>
      <c r="B64" s="625"/>
      <c r="C64" s="626"/>
    </row>
    <row r="65" spans="1:3">
      <c r="A65" s="627"/>
      <c r="B65" s="628"/>
      <c r="C65" s="629"/>
    </row>
    <row r="66" spans="1:3">
      <c r="A66" s="627"/>
      <c r="B66" s="628"/>
      <c r="C66" s="629"/>
    </row>
    <row r="67" spans="1:3">
      <c r="A67" s="627"/>
      <c r="B67" s="628"/>
      <c r="C67" s="629"/>
    </row>
    <row r="68" spans="1:3">
      <c r="A68" s="627"/>
      <c r="B68" s="628"/>
      <c r="C68" s="629"/>
    </row>
    <row r="69" spans="1:3">
      <c r="A69" s="627"/>
      <c r="B69" s="628"/>
      <c r="C69" s="629"/>
    </row>
    <row r="70" spans="1:3">
      <c r="A70" s="627"/>
      <c r="B70" s="628"/>
      <c r="C70" s="629"/>
    </row>
    <row r="71" spans="1:3">
      <c r="A71" s="627"/>
      <c r="B71" s="628"/>
      <c r="C71" s="629"/>
    </row>
    <row r="72" spans="1:3">
      <c r="A72" s="627"/>
      <c r="B72" s="628"/>
      <c r="C72" s="629"/>
    </row>
    <row r="73" spans="1:3">
      <c r="A73" s="627"/>
      <c r="B73" s="628"/>
      <c r="C73" s="629"/>
    </row>
    <row r="74" spans="1:3">
      <c r="A74" s="627"/>
      <c r="B74" s="628"/>
      <c r="C74" s="629"/>
    </row>
    <row r="75" spans="1:3">
      <c r="A75" s="627"/>
      <c r="B75" s="628"/>
      <c r="C75" s="629"/>
    </row>
    <row r="76" spans="1:3">
      <c r="A76" s="627"/>
      <c r="B76" s="628"/>
      <c r="C76" s="629"/>
    </row>
    <row r="77" spans="1:3">
      <c r="A77" s="630"/>
      <c r="B77" s="631"/>
      <c r="C77" s="632"/>
    </row>
  </sheetData>
  <mergeCells count="19">
    <mergeCell ref="A62:C62"/>
    <mergeCell ref="A63:C63"/>
    <mergeCell ref="A64:C77"/>
    <mergeCell ref="A26:C26"/>
    <mergeCell ref="A51:C51"/>
    <mergeCell ref="A32:C49"/>
    <mergeCell ref="A50:C50"/>
    <mergeCell ref="A52:C60"/>
    <mergeCell ref="A30:C30"/>
    <mergeCell ref="A31:C31"/>
    <mergeCell ref="A1:C1"/>
    <mergeCell ref="A3:C3"/>
    <mergeCell ref="A5:C5"/>
    <mergeCell ref="A6:C6"/>
    <mergeCell ref="A28:C28"/>
    <mergeCell ref="A27:C27"/>
    <mergeCell ref="A7:C24"/>
    <mergeCell ref="A25:C25"/>
    <mergeCell ref="A4:C4"/>
  </mergeCells>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dimension ref="A1:P204"/>
  <sheetViews>
    <sheetView showGridLines="0" topLeftCell="A163" zoomScale="70" zoomScaleNormal="70" workbookViewId="0">
      <selection activeCell="K173" sqref="K173"/>
    </sheetView>
  </sheetViews>
  <sheetFormatPr baseColWidth="10" defaultColWidth="11.44140625" defaultRowHeight="13.8"/>
  <cols>
    <col min="1" max="6" width="5" style="1" customWidth="1"/>
    <col min="7" max="7" width="7.5546875" style="1" customWidth="1"/>
    <col min="8" max="8" width="60.6640625" style="1" customWidth="1"/>
    <col min="9" max="9" width="10.6640625" style="1" customWidth="1"/>
    <col min="10" max="10" width="13.6640625" style="1" customWidth="1"/>
    <col min="11" max="11" width="16.109375" style="1" customWidth="1"/>
    <col min="12" max="12" width="13.6640625" style="1" customWidth="1"/>
    <col min="13" max="13" width="17.44140625" style="1" customWidth="1"/>
    <col min="14" max="14" width="17.33203125" style="1" customWidth="1"/>
    <col min="15" max="15" width="18" style="1" customWidth="1"/>
    <col min="16" max="16" width="11.6640625" style="1" customWidth="1"/>
    <col min="17" max="16384" width="11.44140625" style="1"/>
  </cols>
  <sheetData>
    <row r="1" spans="1:16" ht="34.950000000000003" customHeight="1">
      <c r="A1" s="539" t="s">
        <v>132</v>
      </c>
      <c r="B1" s="540"/>
      <c r="C1" s="540"/>
      <c r="D1" s="540"/>
      <c r="E1" s="540"/>
      <c r="F1" s="540"/>
      <c r="G1" s="540"/>
      <c r="H1" s="540"/>
      <c r="I1" s="540"/>
      <c r="J1" s="540"/>
      <c r="K1" s="540"/>
      <c r="L1" s="540"/>
      <c r="M1" s="540"/>
      <c r="N1" s="540"/>
      <c r="O1" s="541"/>
    </row>
    <row r="2" spans="1:16" ht="7.95" customHeight="1">
      <c r="A2" s="127"/>
      <c r="B2" s="127"/>
      <c r="C2" s="127"/>
      <c r="D2" s="127"/>
      <c r="E2" s="127"/>
      <c r="F2" s="127"/>
      <c r="G2" s="127"/>
      <c r="H2" s="127"/>
      <c r="I2" s="127"/>
      <c r="J2" s="127"/>
      <c r="K2" s="127"/>
      <c r="L2" s="127"/>
      <c r="M2" s="127"/>
      <c r="N2" s="127"/>
      <c r="O2" s="127"/>
    </row>
    <row r="3" spans="1:16" ht="19.2" customHeight="1">
      <c r="A3" s="652" t="str">
        <f>+'APP-4'!A3:C3</f>
        <v>UNIDAD RESPONSABLE DEL GASTO: 35 C0 01 Secretaría de Desarrollo Rural y Equidad para las Comunidades</v>
      </c>
      <c r="B3" s="653"/>
      <c r="C3" s="653"/>
      <c r="D3" s="653"/>
      <c r="E3" s="653"/>
      <c r="F3" s="653"/>
      <c r="G3" s="653"/>
      <c r="H3" s="653"/>
      <c r="I3" s="653"/>
      <c r="J3" s="653"/>
      <c r="K3" s="653"/>
      <c r="L3" s="653"/>
      <c r="M3" s="653"/>
      <c r="N3" s="653"/>
      <c r="O3" s="654"/>
    </row>
    <row r="4" spans="1:16" ht="19.2" customHeight="1">
      <c r="A4" s="652" t="str">
        <f>+'APP-4'!A4:C4</f>
        <v>PERÍODO: Enero - Diciembre 2017</v>
      </c>
      <c r="B4" s="653"/>
      <c r="C4" s="653"/>
      <c r="D4" s="653"/>
      <c r="E4" s="653"/>
      <c r="F4" s="653"/>
      <c r="G4" s="653"/>
      <c r="H4" s="653"/>
      <c r="I4" s="653"/>
      <c r="J4" s="653"/>
      <c r="K4" s="653"/>
      <c r="L4" s="653"/>
      <c r="M4" s="653"/>
      <c r="N4" s="653"/>
      <c r="O4" s="654"/>
    </row>
    <row r="5" spans="1:16" ht="19.95" customHeight="1">
      <c r="A5" s="537" t="s">
        <v>84</v>
      </c>
      <c r="B5" s="537" t="s">
        <v>133</v>
      </c>
      <c r="C5" s="537" t="s">
        <v>44</v>
      </c>
      <c r="D5" s="537" t="s">
        <v>42</v>
      </c>
      <c r="E5" s="537" t="s">
        <v>43</v>
      </c>
      <c r="F5" s="537" t="s">
        <v>12</v>
      </c>
      <c r="G5" s="537" t="s">
        <v>74</v>
      </c>
      <c r="H5" s="655" t="s">
        <v>13</v>
      </c>
      <c r="I5" s="537" t="s">
        <v>134</v>
      </c>
      <c r="J5" s="563" t="s">
        <v>135</v>
      </c>
      <c r="K5" s="564"/>
      <c r="L5" s="642"/>
      <c r="M5" s="563" t="s">
        <v>136</v>
      </c>
      <c r="N5" s="564"/>
      <c r="O5" s="642"/>
    </row>
    <row r="6" spans="1:16" ht="19.95" customHeight="1">
      <c r="A6" s="538"/>
      <c r="B6" s="538"/>
      <c r="C6" s="538"/>
      <c r="D6" s="538"/>
      <c r="E6" s="538"/>
      <c r="F6" s="538"/>
      <c r="G6" s="538"/>
      <c r="H6" s="656"/>
      <c r="I6" s="538"/>
      <c r="J6" s="181" t="s">
        <v>137</v>
      </c>
      <c r="K6" s="181" t="s">
        <v>312</v>
      </c>
      <c r="L6" s="181" t="s">
        <v>138</v>
      </c>
      <c r="M6" s="181" t="s">
        <v>92</v>
      </c>
      <c r="N6" s="181" t="s">
        <v>313</v>
      </c>
      <c r="O6" s="181" t="s">
        <v>21</v>
      </c>
    </row>
    <row r="7" spans="1:16" s="123" customFormat="1" ht="31.5" customHeight="1">
      <c r="A7" s="274" t="s">
        <v>314</v>
      </c>
      <c r="B7" s="274" t="s">
        <v>314</v>
      </c>
      <c r="C7" s="274">
        <v>1</v>
      </c>
      <c r="D7" s="274">
        <v>2</v>
      </c>
      <c r="E7" s="274">
        <v>4</v>
      </c>
      <c r="F7" s="274">
        <v>301</v>
      </c>
      <c r="G7" s="274"/>
      <c r="H7" s="274" t="s">
        <v>213</v>
      </c>
      <c r="I7" s="275" t="s">
        <v>214</v>
      </c>
      <c r="J7" s="275" t="s">
        <v>315</v>
      </c>
      <c r="K7" s="275" t="s">
        <v>315</v>
      </c>
      <c r="L7" s="275" t="s">
        <v>315</v>
      </c>
      <c r="M7" s="276">
        <v>2118540</v>
      </c>
      <c r="N7" s="276">
        <v>2119489.2400000002</v>
      </c>
      <c r="O7" s="276">
        <v>1979446.64</v>
      </c>
      <c r="P7" s="438"/>
    </row>
    <row r="8" spans="1:16">
      <c r="A8" s="657"/>
      <c r="B8" s="658"/>
      <c r="C8" s="658"/>
      <c r="D8" s="658"/>
      <c r="E8" s="658"/>
      <c r="F8" s="658"/>
      <c r="G8" s="658"/>
      <c r="H8" s="658"/>
      <c r="I8" s="658"/>
      <c r="J8" s="658"/>
      <c r="K8" s="658"/>
      <c r="L8" s="658"/>
      <c r="M8" s="658"/>
      <c r="N8" s="658"/>
      <c r="O8" s="659"/>
    </row>
    <row r="9" spans="1:16">
      <c r="A9" s="660" t="s">
        <v>316</v>
      </c>
      <c r="B9" s="661"/>
      <c r="C9" s="661"/>
      <c r="D9" s="661"/>
      <c r="E9" s="661"/>
      <c r="F9" s="661"/>
      <c r="G9" s="661"/>
      <c r="H9" s="661"/>
      <c r="I9" s="661"/>
      <c r="J9" s="661"/>
      <c r="K9" s="661"/>
      <c r="L9" s="661"/>
      <c r="M9" s="661"/>
      <c r="N9" s="661"/>
      <c r="O9" s="662"/>
    </row>
    <row r="10" spans="1:16" ht="50.25" customHeight="1">
      <c r="A10" s="660" t="s">
        <v>872</v>
      </c>
      <c r="B10" s="661"/>
      <c r="C10" s="661"/>
      <c r="D10" s="661"/>
      <c r="E10" s="661"/>
      <c r="F10" s="661"/>
      <c r="G10" s="661"/>
      <c r="H10" s="661"/>
      <c r="I10" s="661"/>
      <c r="J10" s="661"/>
      <c r="K10" s="661"/>
      <c r="L10" s="661"/>
      <c r="M10" s="661"/>
      <c r="N10" s="661"/>
      <c r="O10" s="662"/>
    </row>
    <row r="11" spans="1:16">
      <c r="A11" s="178"/>
      <c r="B11" s="179"/>
      <c r="C11" s="179"/>
      <c r="D11" s="179"/>
      <c r="E11" s="179"/>
      <c r="F11" s="179"/>
      <c r="G11" s="179"/>
      <c r="H11" s="179"/>
      <c r="I11" s="179"/>
      <c r="J11" s="179"/>
      <c r="K11" s="179"/>
      <c r="L11" s="179"/>
      <c r="M11" s="179"/>
      <c r="N11" s="179"/>
      <c r="O11" s="180"/>
    </row>
    <row r="12" spans="1:16" ht="39.75" customHeight="1">
      <c r="A12" s="277" t="s">
        <v>314</v>
      </c>
      <c r="B12" s="277" t="s">
        <v>314</v>
      </c>
      <c r="C12" s="277">
        <v>1</v>
      </c>
      <c r="D12" s="277">
        <v>2</v>
      </c>
      <c r="E12" s="277">
        <v>4</v>
      </c>
      <c r="F12" s="277">
        <v>335</v>
      </c>
      <c r="G12" s="277" t="s">
        <v>216</v>
      </c>
      <c r="H12" s="277" t="s">
        <v>215</v>
      </c>
      <c r="I12" s="277" t="s">
        <v>317</v>
      </c>
      <c r="J12" s="277" t="s">
        <v>318</v>
      </c>
      <c r="K12" s="277" t="s">
        <v>319</v>
      </c>
      <c r="L12" s="277" t="s">
        <v>319</v>
      </c>
      <c r="M12" s="278">
        <v>1636440</v>
      </c>
      <c r="N12" s="278">
        <v>22636440</v>
      </c>
      <c r="O12" s="278">
        <v>21627050.120000001</v>
      </c>
      <c r="P12" s="292"/>
    </row>
    <row r="13" spans="1:16">
      <c r="A13" s="657"/>
      <c r="B13" s="658"/>
      <c r="C13" s="658"/>
      <c r="D13" s="658"/>
      <c r="E13" s="658"/>
      <c r="F13" s="658"/>
      <c r="G13" s="658"/>
      <c r="H13" s="658"/>
      <c r="I13" s="658"/>
      <c r="J13" s="658"/>
      <c r="K13" s="658"/>
      <c r="L13" s="658"/>
      <c r="M13" s="658"/>
      <c r="N13" s="658"/>
      <c r="O13" s="659"/>
    </row>
    <row r="14" spans="1:16">
      <c r="A14" s="643" t="s">
        <v>320</v>
      </c>
      <c r="B14" s="644"/>
      <c r="C14" s="644"/>
      <c r="D14" s="644"/>
      <c r="E14" s="644"/>
      <c r="F14" s="644"/>
      <c r="G14" s="644"/>
      <c r="H14" s="644"/>
      <c r="I14" s="644"/>
      <c r="J14" s="644"/>
      <c r="K14" s="644"/>
      <c r="L14" s="644"/>
      <c r="M14" s="644"/>
      <c r="N14" s="644"/>
      <c r="O14" s="645"/>
    </row>
    <row r="15" spans="1:16">
      <c r="A15" s="178"/>
      <c r="B15" s="179"/>
      <c r="C15" s="179"/>
      <c r="D15" s="179"/>
      <c r="E15" s="179"/>
      <c r="F15" s="179"/>
      <c r="G15" s="179"/>
      <c r="H15" s="179"/>
      <c r="I15" s="179"/>
      <c r="J15" s="179"/>
      <c r="K15" s="179"/>
      <c r="L15" s="179"/>
      <c r="M15" s="179"/>
      <c r="N15" s="179"/>
      <c r="O15" s="180"/>
    </row>
    <row r="16" spans="1:16">
      <c r="A16" s="643" t="s">
        <v>321</v>
      </c>
      <c r="B16" s="667"/>
      <c r="C16" s="667"/>
      <c r="D16" s="667"/>
      <c r="E16" s="667"/>
      <c r="F16" s="667"/>
      <c r="G16" s="667"/>
      <c r="H16" s="667"/>
      <c r="I16" s="667"/>
      <c r="J16" s="667"/>
      <c r="K16" s="667"/>
      <c r="L16" s="667"/>
      <c r="M16" s="667"/>
      <c r="N16" s="667"/>
      <c r="O16" s="668"/>
    </row>
    <row r="17" spans="1:16" ht="246" customHeight="1">
      <c r="A17" s="669" t="s">
        <v>825</v>
      </c>
      <c r="B17" s="670"/>
      <c r="C17" s="670"/>
      <c r="D17" s="670"/>
      <c r="E17" s="670"/>
      <c r="F17" s="670"/>
      <c r="G17" s="670"/>
      <c r="H17" s="670"/>
      <c r="I17" s="670"/>
      <c r="J17" s="670"/>
      <c r="K17" s="670"/>
      <c r="L17" s="670"/>
      <c r="M17" s="670"/>
      <c r="N17" s="670"/>
      <c r="O17" s="671"/>
    </row>
    <row r="18" spans="1:16">
      <c r="A18" s="178"/>
      <c r="B18" s="179"/>
      <c r="C18" s="179"/>
      <c r="D18" s="179"/>
      <c r="E18" s="179"/>
      <c r="F18" s="179"/>
      <c r="G18" s="179"/>
      <c r="H18" s="179"/>
      <c r="I18" s="179"/>
      <c r="J18" s="179"/>
      <c r="K18" s="179"/>
      <c r="L18" s="179"/>
      <c r="M18" s="179"/>
      <c r="N18" s="179"/>
      <c r="O18" s="180"/>
    </row>
    <row r="19" spans="1:16" s="123" customFormat="1" ht="41.25" customHeight="1">
      <c r="A19" s="277" t="s">
        <v>314</v>
      </c>
      <c r="B19" s="277" t="s">
        <v>314</v>
      </c>
      <c r="C19" s="277">
        <v>1</v>
      </c>
      <c r="D19" s="277">
        <v>2</v>
      </c>
      <c r="E19" s="277">
        <v>4</v>
      </c>
      <c r="F19" s="277">
        <v>336</v>
      </c>
      <c r="G19" s="277" t="s">
        <v>219</v>
      </c>
      <c r="H19" s="277" t="s">
        <v>218</v>
      </c>
      <c r="I19" s="277" t="s">
        <v>317</v>
      </c>
      <c r="J19" s="277" t="s">
        <v>322</v>
      </c>
      <c r="K19" s="277" t="s">
        <v>322</v>
      </c>
      <c r="L19" s="277" t="s">
        <v>842</v>
      </c>
      <c r="M19" s="278">
        <v>6000000</v>
      </c>
      <c r="N19" s="278">
        <v>5844093.8200000003</v>
      </c>
      <c r="O19" s="278">
        <v>5331184</v>
      </c>
      <c r="P19" s="400"/>
    </row>
    <row r="20" spans="1:16">
      <c r="A20" s="646" t="s">
        <v>323</v>
      </c>
      <c r="B20" s="647"/>
      <c r="C20" s="647"/>
      <c r="D20" s="647"/>
      <c r="E20" s="647"/>
      <c r="F20" s="647"/>
      <c r="G20" s="647"/>
      <c r="H20" s="647"/>
      <c r="I20" s="647"/>
      <c r="J20" s="647"/>
      <c r="K20" s="647"/>
      <c r="L20" s="647"/>
      <c r="M20" s="647"/>
      <c r="N20" s="647"/>
      <c r="O20" s="648"/>
    </row>
    <row r="21" spans="1:16" ht="68.25" customHeight="1">
      <c r="A21" s="649" t="s">
        <v>843</v>
      </c>
      <c r="B21" s="650"/>
      <c r="C21" s="650"/>
      <c r="D21" s="650"/>
      <c r="E21" s="650"/>
      <c r="F21" s="650"/>
      <c r="G21" s="650"/>
      <c r="H21" s="650"/>
      <c r="I21" s="650"/>
      <c r="J21" s="650"/>
      <c r="K21" s="650"/>
      <c r="L21" s="650"/>
      <c r="M21" s="650"/>
      <c r="N21" s="650"/>
      <c r="O21" s="651"/>
    </row>
    <row r="22" spans="1:16">
      <c r="A22" s="178"/>
      <c r="B22" s="179"/>
      <c r="C22" s="179"/>
      <c r="D22" s="179"/>
      <c r="E22" s="179"/>
      <c r="F22" s="179"/>
      <c r="G22" s="179"/>
      <c r="H22" s="179"/>
      <c r="I22" s="179"/>
      <c r="J22" s="179"/>
      <c r="K22" s="179"/>
      <c r="L22" s="179"/>
      <c r="M22" s="179"/>
      <c r="N22" s="179"/>
      <c r="O22" s="180"/>
    </row>
    <row r="23" spans="1:16">
      <c r="A23" s="277" t="s">
        <v>314</v>
      </c>
      <c r="B23" s="277" t="s">
        <v>324</v>
      </c>
      <c r="C23" s="277">
        <v>2</v>
      </c>
      <c r="D23" s="277">
        <v>6</v>
      </c>
      <c r="E23" s="277">
        <v>7</v>
      </c>
      <c r="F23" s="277">
        <v>459</v>
      </c>
      <c r="G23" s="277" t="s">
        <v>216</v>
      </c>
      <c r="H23" s="277" t="s">
        <v>229</v>
      </c>
      <c r="I23" s="277" t="s">
        <v>214</v>
      </c>
      <c r="J23" s="277" t="s">
        <v>325</v>
      </c>
      <c r="K23" s="277" t="s">
        <v>827</v>
      </c>
      <c r="L23" s="277" t="s">
        <v>827</v>
      </c>
      <c r="M23" s="278">
        <v>3254504</v>
      </c>
      <c r="N23" s="278">
        <v>14504504</v>
      </c>
      <c r="O23" s="278">
        <v>14091834</v>
      </c>
      <c r="P23" s="292"/>
    </row>
    <row r="24" spans="1:16">
      <c r="A24" s="643" t="s">
        <v>326</v>
      </c>
      <c r="B24" s="644"/>
      <c r="C24" s="644"/>
      <c r="D24" s="644"/>
      <c r="E24" s="644"/>
      <c r="F24" s="644"/>
      <c r="G24" s="644"/>
      <c r="H24" s="644"/>
      <c r="I24" s="644"/>
      <c r="J24" s="644"/>
      <c r="K24" s="644"/>
      <c r="L24" s="644"/>
      <c r="M24" s="644"/>
      <c r="N24" s="644"/>
      <c r="O24" s="645"/>
    </row>
    <row r="25" spans="1:16" ht="315.75" customHeight="1">
      <c r="A25" s="646" t="s">
        <v>826</v>
      </c>
      <c r="B25" s="672"/>
      <c r="C25" s="672"/>
      <c r="D25" s="672"/>
      <c r="E25" s="672"/>
      <c r="F25" s="672"/>
      <c r="G25" s="672"/>
      <c r="H25" s="672"/>
      <c r="I25" s="672"/>
      <c r="J25" s="672"/>
      <c r="K25" s="672"/>
      <c r="L25" s="672"/>
      <c r="M25" s="672"/>
      <c r="N25" s="672"/>
      <c r="O25" s="673"/>
    </row>
    <row r="26" spans="1:16">
      <c r="O26" s="279"/>
    </row>
    <row r="27" spans="1:16">
      <c r="O27" s="279"/>
    </row>
    <row r="28" spans="1:16">
      <c r="A28" s="277" t="s">
        <v>314</v>
      </c>
      <c r="B28" s="277" t="s">
        <v>327</v>
      </c>
      <c r="C28" s="277">
        <v>2</v>
      </c>
      <c r="D28" s="277">
        <v>6</v>
      </c>
      <c r="E28" s="277">
        <v>7</v>
      </c>
      <c r="F28" s="277">
        <v>474</v>
      </c>
      <c r="G28" s="277" t="s">
        <v>231</v>
      </c>
      <c r="H28" s="277" t="s">
        <v>230</v>
      </c>
      <c r="I28" s="277" t="s">
        <v>225</v>
      </c>
      <c r="J28" s="277" t="s">
        <v>328</v>
      </c>
      <c r="K28" s="277" t="s">
        <v>828</v>
      </c>
      <c r="L28" s="277" t="s">
        <v>828</v>
      </c>
      <c r="M28" s="278">
        <v>2351231</v>
      </c>
      <c r="N28" s="278">
        <v>2351231</v>
      </c>
      <c r="O28" s="278">
        <v>2351231</v>
      </c>
      <c r="P28" s="292"/>
    </row>
    <row r="29" spans="1:16">
      <c r="A29" s="643" t="s">
        <v>329</v>
      </c>
      <c r="B29" s="667"/>
      <c r="C29" s="667"/>
      <c r="D29" s="667"/>
      <c r="E29" s="667"/>
      <c r="F29" s="667"/>
      <c r="G29" s="667"/>
      <c r="H29" s="667"/>
      <c r="I29" s="667"/>
      <c r="J29" s="667"/>
      <c r="K29" s="667"/>
      <c r="L29" s="667"/>
      <c r="M29" s="667"/>
      <c r="N29" s="667"/>
      <c r="O29" s="668"/>
    </row>
    <row r="30" spans="1:16">
      <c r="A30" s="646" t="s">
        <v>321</v>
      </c>
      <c r="B30" s="672"/>
      <c r="C30" s="672"/>
      <c r="D30" s="672"/>
      <c r="E30" s="672"/>
      <c r="F30" s="672"/>
      <c r="G30" s="672"/>
      <c r="H30" s="672"/>
      <c r="I30" s="672"/>
      <c r="J30" s="672"/>
      <c r="K30" s="672"/>
      <c r="L30" s="672"/>
      <c r="M30" s="672"/>
      <c r="N30" s="672"/>
      <c r="O30" s="673"/>
    </row>
    <row r="31" spans="1:16" s="123" customFormat="1" ht="178.5" customHeight="1">
      <c r="A31" s="674" t="s">
        <v>829</v>
      </c>
      <c r="B31" s="674"/>
      <c r="C31" s="674"/>
      <c r="D31" s="674"/>
      <c r="E31" s="674"/>
      <c r="F31" s="674"/>
      <c r="G31" s="674"/>
      <c r="H31" s="674"/>
      <c r="I31" s="674"/>
      <c r="J31" s="674"/>
      <c r="K31" s="674"/>
      <c r="L31" s="674"/>
      <c r="M31" s="674"/>
      <c r="N31" s="674"/>
      <c r="O31" s="675"/>
    </row>
    <row r="32" spans="1:16" ht="178.5" customHeight="1">
      <c r="A32" s="674"/>
      <c r="B32" s="674"/>
      <c r="C32" s="674"/>
      <c r="D32" s="674"/>
      <c r="E32" s="674"/>
      <c r="F32" s="674"/>
      <c r="G32" s="674"/>
      <c r="H32" s="674"/>
      <c r="I32" s="674"/>
      <c r="J32" s="674"/>
      <c r="K32" s="674"/>
      <c r="L32" s="674"/>
      <c r="M32" s="674"/>
      <c r="N32" s="674"/>
      <c r="O32" s="675"/>
    </row>
    <row r="33" spans="1:16">
      <c r="A33" s="676" t="s">
        <v>330</v>
      </c>
      <c r="B33" s="672"/>
      <c r="C33" s="672"/>
      <c r="D33" s="672"/>
      <c r="E33" s="672"/>
      <c r="F33" s="672"/>
      <c r="G33" s="672"/>
      <c r="H33" s="672"/>
      <c r="I33" s="672"/>
      <c r="J33" s="672"/>
      <c r="K33" s="672"/>
      <c r="L33" s="672"/>
      <c r="M33" s="672"/>
      <c r="N33" s="672"/>
      <c r="O33" s="673"/>
    </row>
    <row r="34" spans="1:16" ht="25.2">
      <c r="A34" s="277" t="s">
        <v>314</v>
      </c>
      <c r="B34" s="277" t="s">
        <v>331</v>
      </c>
      <c r="C34" s="277">
        <v>2</v>
      </c>
      <c r="D34" s="277">
        <v>6</v>
      </c>
      <c r="E34" s="277">
        <v>7</v>
      </c>
      <c r="F34" s="277">
        <v>475</v>
      </c>
      <c r="G34" s="277" t="s">
        <v>234</v>
      </c>
      <c r="H34" s="277" t="s">
        <v>233</v>
      </c>
      <c r="I34" s="277" t="s">
        <v>214</v>
      </c>
      <c r="J34" s="277" t="s">
        <v>332</v>
      </c>
      <c r="K34" s="277" t="s">
        <v>333</v>
      </c>
      <c r="L34" s="277" t="s">
        <v>333</v>
      </c>
      <c r="M34" s="278">
        <v>4455016</v>
      </c>
      <c r="N34" s="278">
        <v>4455016</v>
      </c>
      <c r="O34" s="278">
        <v>4455016</v>
      </c>
      <c r="P34" s="292"/>
    </row>
    <row r="35" spans="1:16">
      <c r="A35" s="643" t="s">
        <v>334</v>
      </c>
      <c r="B35" s="667"/>
      <c r="C35" s="667"/>
      <c r="D35" s="667"/>
      <c r="E35" s="667"/>
      <c r="F35" s="667"/>
      <c r="G35" s="667"/>
      <c r="H35" s="667"/>
      <c r="I35" s="667"/>
      <c r="J35" s="667"/>
      <c r="K35" s="667"/>
      <c r="L35" s="667"/>
      <c r="M35" s="667"/>
      <c r="N35" s="667"/>
      <c r="O35" s="668"/>
    </row>
    <row r="36" spans="1:16" ht="203.25" customHeight="1">
      <c r="A36" s="663" t="s">
        <v>830</v>
      </c>
      <c r="B36" s="663"/>
      <c r="C36" s="663"/>
      <c r="D36" s="663"/>
      <c r="E36" s="663"/>
      <c r="F36" s="663"/>
      <c r="G36" s="663"/>
      <c r="H36" s="663"/>
      <c r="I36" s="663"/>
      <c r="J36" s="663"/>
      <c r="K36" s="663"/>
      <c r="L36" s="663"/>
      <c r="M36" s="663"/>
      <c r="N36" s="663"/>
      <c r="O36" s="664"/>
    </row>
    <row r="37" spans="1:16" ht="119.25" customHeight="1">
      <c r="A37" s="665"/>
      <c r="B37" s="665"/>
      <c r="C37" s="665"/>
      <c r="D37" s="665"/>
      <c r="E37" s="665"/>
      <c r="F37" s="665"/>
      <c r="G37" s="665"/>
      <c r="H37" s="665"/>
      <c r="I37" s="665"/>
      <c r="J37" s="665"/>
      <c r="K37" s="665"/>
      <c r="L37" s="665"/>
      <c r="M37" s="665"/>
      <c r="N37" s="665"/>
      <c r="O37" s="666"/>
    </row>
    <row r="38" spans="1:16" ht="25.2">
      <c r="A38" s="277" t="s">
        <v>314</v>
      </c>
      <c r="B38" s="277" t="s">
        <v>314</v>
      </c>
      <c r="C38" s="277">
        <v>2</v>
      </c>
      <c r="D38" s="277">
        <v>6</v>
      </c>
      <c r="E38" s="277">
        <v>8</v>
      </c>
      <c r="F38" s="277">
        <v>477</v>
      </c>
      <c r="G38" s="277" t="s">
        <v>216</v>
      </c>
      <c r="H38" s="277" t="s">
        <v>237</v>
      </c>
      <c r="I38" s="277" t="s">
        <v>214</v>
      </c>
      <c r="J38" s="277" t="s">
        <v>335</v>
      </c>
      <c r="K38" s="277" t="s">
        <v>831</v>
      </c>
      <c r="L38" s="277" t="s">
        <v>831</v>
      </c>
      <c r="M38" s="278">
        <v>1873600</v>
      </c>
      <c r="N38" s="278">
        <v>1873600</v>
      </c>
      <c r="O38" s="278">
        <v>1873600</v>
      </c>
      <c r="P38" s="292"/>
    </row>
    <row r="39" spans="1:16">
      <c r="A39" s="643" t="s">
        <v>336</v>
      </c>
      <c r="B39" s="644"/>
      <c r="C39" s="644"/>
      <c r="D39" s="644"/>
      <c r="E39" s="644"/>
      <c r="F39" s="644"/>
      <c r="G39" s="644"/>
      <c r="H39" s="644"/>
      <c r="I39" s="644"/>
      <c r="J39" s="644"/>
      <c r="K39" s="644"/>
      <c r="L39" s="644"/>
      <c r="M39" s="644"/>
      <c r="N39" s="644"/>
      <c r="O39" s="645"/>
    </row>
    <row r="40" spans="1:16">
      <c r="A40" s="646" t="s">
        <v>337</v>
      </c>
      <c r="B40" s="672"/>
      <c r="C40" s="672"/>
      <c r="D40" s="672"/>
      <c r="E40" s="672"/>
      <c r="F40" s="672"/>
      <c r="G40" s="672"/>
      <c r="H40" s="672"/>
      <c r="I40" s="672"/>
      <c r="J40" s="672"/>
      <c r="K40" s="672"/>
      <c r="L40" s="672"/>
      <c r="M40" s="672"/>
      <c r="N40" s="672"/>
      <c r="O40" s="673"/>
    </row>
    <row r="41" spans="1:16" ht="183.75" customHeight="1">
      <c r="A41" s="677" t="s">
        <v>832</v>
      </c>
      <c r="B41" s="678"/>
      <c r="C41" s="678"/>
      <c r="D41" s="678"/>
      <c r="E41" s="678"/>
      <c r="F41" s="678"/>
      <c r="G41" s="678"/>
      <c r="H41" s="678"/>
      <c r="I41" s="678"/>
      <c r="J41" s="678"/>
      <c r="K41" s="678"/>
      <c r="L41" s="678"/>
      <c r="M41" s="678"/>
      <c r="N41" s="678"/>
      <c r="O41" s="679"/>
    </row>
    <row r="42" spans="1:16">
      <c r="A42" s="676" t="s">
        <v>330</v>
      </c>
      <c r="B42" s="672"/>
      <c r="C42" s="672"/>
      <c r="D42" s="672"/>
      <c r="E42" s="672"/>
      <c r="F42" s="672"/>
      <c r="G42" s="672"/>
      <c r="H42" s="672"/>
      <c r="I42" s="672"/>
      <c r="J42" s="672"/>
      <c r="K42" s="672"/>
      <c r="L42" s="672"/>
      <c r="M42" s="672"/>
      <c r="N42" s="672"/>
      <c r="O42" s="673"/>
    </row>
    <row r="43" spans="1:16" ht="32.25" customHeight="1">
      <c r="A43" s="277" t="s">
        <v>314</v>
      </c>
      <c r="B43" s="277" t="s">
        <v>327</v>
      </c>
      <c r="C43" s="277">
        <v>2</v>
      </c>
      <c r="D43" s="277">
        <v>6</v>
      </c>
      <c r="E43" s="277">
        <v>8</v>
      </c>
      <c r="F43" s="277">
        <v>478</v>
      </c>
      <c r="G43" s="277" t="s">
        <v>216</v>
      </c>
      <c r="H43" s="277" t="s">
        <v>238</v>
      </c>
      <c r="I43" s="277" t="s">
        <v>214</v>
      </c>
      <c r="J43" s="277" t="s">
        <v>338</v>
      </c>
      <c r="K43" s="277" t="s">
        <v>339</v>
      </c>
      <c r="L43" s="277" t="s">
        <v>339</v>
      </c>
      <c r="M43" s="278">
        <v>20962387</v>
      </c>
      <c r="N43" s="278">
        <v>22033866.809999999</v>
      </c>
      <c r="O43" s="278">
        <v>18944064.390000001</v>
      </c>
      <c r="P43" s="292"/>
    </row>
    <row r="44" spans="1:16" ht="13.5" customHeight="1">
      <c r="A44" s="643" t="s">
        <v>340</v>
      </c>
      <c r="B44" s="644"/>
      <c r="C44" s="644"/>
      <c r="D44" s="644"/>
      <c r="E44" s="644"/>
      <c r="F44" s="644"/>
      <c r="G44" s="644"/>
      <c r="H44" s="644"/>
      <c r="I44" s="644"/>
      <c r="J44" s="644"/>
      <c r="K44" s="644"/>
      <c r="L44" s="644"/>
      <c r="M44" s="644"/>
      <c r="N44" s="644"/>
      <c r="O44" s="645"/>
      <c r="P44" s="125"/>
    </row>
    <row r="45" spans="1:16" s="15" customFormat="1" ht="132" customHeight="1">
      <c r="A45" s="646" t="s">
        <v>833</v>
      </c>
      <c r="B45" s="647"/>
      <c r="C45" s="647"/>
      <c r="D45" s="647"/>
      <c r="E45" s="647"/>
      <c r="F45" s="647"/>
      <c r="G45" s="647"/>
      <c r="H45" s="647"/>
      <c r="I45" s="647"/>
      <c r="J45" s="647"/>
      <c r="K45" s="647"/>
      <c r="L45" s="647"/>
      <c r="M45" s="647"/>
      <c r="N45" s="647"/>
      <c r="O45" s="648"/>
      <c r="P45" s="126"/>
    </row>
    <row r="46" spans="1:16" s="15" customFormat="1">
      <c r="A46" s="677"/>
      <c r="B46" s="678"/>
      <c r="C46" s="678"/>
      <c r="D46" s="678"/>
      <c r="E46" s="678"/>
      <c r="F46" s="678"/>
      <c r="G46" s="678"/>
      <c r="H46" s="678"/>
      <c r="I46" s="678"/>
      <c r="J46" s="678"/>
      <c r="K46" s="678"/>
      <c r="L46" s="678"/>
      <c r="M46" s="678"/>
      <c r="N46" s="678"/>
      <c r="O46" s="679"/>
    </row>
    <row r="47" spans="1:16">
      <c r="A47" s="277" t="s">
        <v>314</v>
      </c>
      <c r="B47" s="277" t="s">
        <v>314</v>
      </c>
      <c r="C47" s="277">
        <v>2</v>
      </c>
      <c r="D47" s="277">
        <v>6</v>
      </c>
      <c r="E47" s="277">
        <v>8</v>
      </c>
      <c r="F47" s="277">
        <v>487</v>
      </c>
      <c r="G47" s="277" t="s">
        <v>219</v>
      </c>
      <c r="H47" s="277" t="s">
        <v>239</v>
      </c>
      <c r="I47" s="277" t="s">
        <v>214</v>
      </c>
      <c r="J47" s="280">
        <v>3000</v>
      </c>
      <c r="K47" s="280">
        <v>3000</v>
      </c>
      <c r="L47" s="280">
        <v>3000</v>
      </c>
      <c r="M47" s="278">
        <v>14561179</v>
      </c>
      <c r="N47" s="278">
        <v>15203781.470000001</v>
      </c>
      <c r="O47" s="278">
        <v>12574378.539999999</v>
      </c>
      <c r="P47" s="292"/>
    </row>
    <row r="48" spans="1:16">
      <c r="A48" s="680" t="s">
        <v>342</v>
      </c>
      <c r="B48" s="681"/>
      <c r="C48" s="681"/>
      <c r="D48" s="681"/>
      <c r="E48" s="681"/>
      <c r="F48" s="681"/>
      <c r="G48" s="681"/>
      <c r="H48" s="681"/>
      <c r="I48" s="681"/>
      <c r="J48" s="681"/>
      <c r="K48" s="681"/>
      <c r="L48" s="681"/>
      <c r="M48" s="681"/>
      <c r="N48" s="681"/>
      <c r="O48" s="682"/>
    </row>
    <row r="49" spans="1:16" ht="84" customHeight="1">
      <c r="A49" s="649" t="s">
        <v>844</v>
      </c>
      <c r="B49" s="650"/>
      <c r="C49" s="650"/>
      <c r="D49" s="650"/>
      <c r="E49" s="650"/>
      <c r="F49" s="650"/>
      <c r="G49" s="650"/>
      <c r="H49" s="650"/>
      <c r="I49" s="650"/>
      <c r="J49" s="650"/>
      <c r="K49" s="650"/>
      <c r="L49" s="650"/>
      <c r="M49" s="650"/>
      <c r="N49" s="650"/>
      <c r="O49" s="651"/>
    </row>
    <row r="50" spans="1:16">
      <c r="O50" s="279"/>
    </row>
    <row r="51" spans="1:16">
      <c r="O51" s="279"/>
    </row>
    <row r="52" spans="1:16">
      <c r="A52" s="277" t="s">
        <v>314</v>
      </c>
      <c r="B52" s="277" t="s">
        <v>314</v>
      </c>
      <c r="C52" s="277">
        <v>2</v>
      </c>
      <c r="D52" s="277">
        <v>6</v>
      </c>
      <c r="E52" s="277">
        <v>8</v>
      </c>
      <c r="F52" s="277">
        <v>488</v>
      </c>
      <c r="G52" s="277" t="s">
        <v>219</v>
      </c>
      <c r="H52" s="277" t="s">
        <v>240</v>
      </c>
      <c r="I52" s="277" t="s">
        <v>214</v>
      </c>
      <c r="J52" s="277" t="s">
        <v>343</v>
      </c>
      <c r="K52" s="277" t="s">
        <v>343</v>
      </c>
      <c r="L52" s="277" t="s">
        <v>845</v>
      </c>
      <c r="M52" s="278">
        <v>600000</v>
      </c>
      <c r="N52" s="278">
        <v>600000</v>
      </c>
      <c r="O52" s="278">
        <v>590805</v>
      </c>
      <c r="P52" s="292"/>
    </row>
    <row r="53" spans="1:16">
      <c r="A53" s="646" t="s">
        <v>344</v>
      </c>
      <c r="B53" s="647"/>
      <c r="C53" s="647"/>
      <c r="D53" s="647"/>
      <c r="E53" s="647"/>
      <c r="F53" s="647"/>
      <c r="G53" s="647"/>
      <c r="H53" s="647"/>
      <c r="I53" s="647"/>
      <c r="J53" s="647"/>
      <c r="K53" s="647"/>
      <c r="L53" s="647"/>
      <c r="M53" s="647"/>
      <c r="N53" s="647"/>
      <c r="O53" s="648"/>
    </row>
    <row r="54" spans="1:16" ht="85.5" customHeight="1">
      <c r="A54" s="649" t="s">
        <v>846</v>
      </c>
      <c r="B54" s="650"/>
      <c r="C54" s="650"/>
      <c r="D54" s="650"/>
      <c r="E54" s="650"/>
      <c r="F54" s="650"/>
      <c r="G54" s="650"/>
      <c r="H54" s="650"/>
      <c r="I54" s="650"/>
      <c r="J54" s="650"/>
      <c r="K54" s="650"/>
      <c r="L54" s="650"/>
      <c r="M54" s="650"/>
      <c r="N54" s="650"/>
      <c r="O54" s="651"/>
    </row>
    <row r="55" spans="1:16" ht="21" customHeight="1">
      <c r="A55" s="277" t="s">
        <v>314</v>
      </c>
      <c r="B55" s="277" t="s">
        <v>314</v>
      </c>
      <c r="C55" s="277">
        <v>2</v>
      </c>
      <c r="D55" s="277">
        <v>6</v>
      </c>
      <c r="E55" s="277">
        <v>8</v>
      </c>
      <c r="F55" s="277">
        <v>489</v>
      </c>
      <c r="G55" s="277" t="s">
        <v>242</v>
      </c>
      <c r="H55" s="277" t="s">
        <v>241</v>
      </c>
      <c r="I55" s="277" t="s">
        <v>214</v>
      </c>
      <c r="J55" s="277" t="s">
        <v>345</v>
      </c>
      <c r="K55" s="277">
        <v>500</v>
      </c>
      <c r="L55" s="277" t="s">
        <v>848</v>
      </c>
      <c r="M55" s="278">
        <v>4354962</v>
      </c>
      <c r="N55" s="278">
        <v>4354962</v>
      </c>
      <c r="O55" s="278">
        <v>4140710</v>
      </c>
      <c r="P55" s="292"/>
    </row>
    <row r="56" spans="1:16">
      <c r="A56" s="660" t="s">
        <v>346</v>
      </c>
      <c r="B56" s="661"/>
      <c r="C56" s="661"/>
      <c r="D56" s="661"/>
      <c r="E56" s="661"/>
      <c r="F56" s="661"/>
      <c r="G56" s="661"/>
      <c r="H56" s="661"/>
      <c r="I56" s="661"/>
      <c r="J56" s="661"/>
      <c r="K56" s="661"/>
      <c r="L56" s="661"/>
      <c r="M56" s="661"/>
      <c r="N56" s="661"/>
      <c r="O56" s="662"/>
    </row>
    <row r="57" spans="1:16" ht="54.75" customHeight="1">
      <c r="A57" s="683" t="s">
        <v>847</v>
      </c>
      <c r="B57" s="684"/>
      <c r="C57" s="684"/>
      <c r="D57" s="684"/>
      <c r="E57" s="684"/>
      <c r="F57" s="684"/>
      <c r="G57" s="684"/>
      <c r="H57" s="684"/>
      <c r="I57" s="684"/>
      <c r="J57" s="684"/>
      <c r="K57" s="684"/>
      <c r="L57" s="684"/>
      <c r="M57" s="684"/>
      <c r="N57" s="684"/>
      <c r="O57" s="685"/>
    </row>
    <row r="58" spans="1:16">
      <c r="O58" s="279"/>
    </row>
    <row r="59" spans="1:16" ht="30" customHeight="1">
      <c r="A59" s="277" t="s">
        <v>314</v>
      </c>
      <c r="B59" s="277" t="s">
        <v>314</v>
      </c>
      <c r="C59" s="277">
        <v>2</v>
      </c>
      <c r="D59" s="277">
        <v>6</v>
      </c>
      <c r="E59" s="277">
        <v>8</v>
      </c>
      <c r="F59" s="277">
        <v>491</v>
      </c>
      <c r="G59" s="277"/>
      <c r="H59" s="277" t="s">
        <v>244</v>
      </c>
      <c r="I59" s="277" t="s">
        <v>245</v>
      </c>
      <c r="J59" s="277" t="s">
        <v>347</v>
      </c>
      <c r="K59" s="277" t="s">
        <v>347</v>
      </c>
      <c r="L59" s="277" t="s">
        <v>347</v>
      </c>
      <c r="M59" s="278">
        <v>77000</v>
      </c>
      <c r="N59" s="278">
        <v>77000</v>
      </c>
      <c r="O59" s="278">
        <v>77000</v>
      </c>
      <c r="P59" s="292"/>
    </row>
    <row r="60" spans="1:16">
      <c r="O60" s="279"/>
    </row>
    <row r="61" spans="1:16">
      <c r="A61" s="646" t="s">
        <v>344</v>
      </c>
      <c r="B61" s="647"/>
      <c r="C61" s="647"/>
      <c r="D61" s="647"/>
      <c r="E61" s="647"/>
      <c r="F61" s="647"/>
      <c r="G61" s="647"/>
      <c r="H61" s="647"/>
      <c r="I61" s="647"/>
      <c r="J61" s="647"/>
      <c r="K61" s="647"/>
      <c r="L61" s="647"/>
      <c r="M61" s="647"/>
      <c r="N61" s="647"/>
      <c r="O61" s="648"/>
    </row>
    <row r="62" spans="1:16" ht="45.75" customHeight="1">
      <c r="A62" s="649" t="s">
        <v>849</v>
      </c>
      <c r="B62" s="650"/>
      <c r="C62" s="650"/>
      <c r="D62" s="650"/>
      <c r="E62" s="650"/>
      <c r="F62" s="650"/>
      <c r="G62" s="650"/>
      <c r="H62" s="650"/>
      <c r="I62" s="650"/>
      <c r="J62" s="650"/>
      <c r="K62" s="650"/>
      <c r="L62" s="650"/>
      <c r="M62" s="650"/>
      <c r="N62" s="650"/>
      <c r="O62" s="651"/>
    </row>
    <row r="63" spans="1:16">
      <c r="O63" s="279"/>
    </row>
    <row r="64" spans="1:16">
      <c r="O64" s="279"/>
    </row>
    <row r="65" spans="1:16">
      <c r="A65" s="277" t="s">
        <v>314</v>
      </c>
      <c r="B65" s="277" t="s">
        <v>314</v>
      </c>
      <c r="C65" s="277">
        <v>2</v>
      </c>
      <c r="D65" s="277">
        <v>6</v>
      </c>
      <c r="E65" s="277">
        <v>8</v>
      </c>
      <c r="F65" s="277">
        <v>498</v>
      </c>
      <c r="G65" s="277" t="s">
        <v>219</v>
      </c>
      <c r="H65" s="277" t="s">
        <v>246</v>
      </c>
      <c r="I65" s="277" t="s">
        <v>214</v>
      </c>
      <c r="J65" s="277" t="s">
        <v>345</v>
      </c>
      <c r="K65" s="277" t="s">
        <v>345</v>
      </c>
      <c r="L65" s="277" t="s">
        <v>851</v>
      </c>
      <c r="M65" s="278">
        <v>3000000</v>
      </c>
      <c r="N65" s="278">
        <v>11970225.789999999</v>
      </c>
      <c r="O65" s="278">
        <v>11663019</v>
      </c>
      <c r="P65" s="292"/>
    </row>
    <row r="66" spans="1:16">
      <c r="O66" s="279"/>
    </row>
    <row r="67" spans="1:16">
      <c r="A67" s="646" t="s">
        <v>344</v>
      </c>
      <c r="B67" s="647"/>
      <c r="C67" s="647"/>
      <c r="D67" s="647"/>
      <c r="E67" s="647"/>
      <c r="F67" s="647"/>
      <c r="G67" s="647"/>
      <c r="H67" s="647"/>
      <c r="I67" s="647"/>
      <c r="J67" s="647"/>
      <c r="K67" s="647"/>
      <c r="L67" s="647"/>
      <c r="M67" s="647"/>
      <c r="N67" s="647"/>
      <c r="O67" s="648"/>
    </row>
    <row r="68" spans="1:16" ht="63.75" customHeight="1">
      <c r="A68" s="649" t="s">
        <v>850</v>
      </c>
      <c r="B68" s="650"/>
      <c r="C68" s="650"/>
      <c r="D68" s="650"/>
      <c r="E68" s="650"/>
      <c r="F68" s="650"/>
      <c r="G68" s="650"/>
      <c r="H68" s="650"/>
      <c r="I68" s="650"/>
      <c r="J68" s="650"/>
      <c r="K68" s="650"/>
      <c r="L68" s="650"/>
      <c r="M68" s="650"/>
      <c r="N68" s="650"/>
      <c r="O68" s="651"/>
    </row>
    <row r="69" spans="1:16">
      <c r="O69" s="279"/>
    </row>
    <row r="70" spans="1:16">
      <c r="A70" s="277" t="s">
        <v>314</v>
      </c>
      <c r="B70" s="277" t="s">
        <v>314</v>
      </c>
      <c r="C70" s="277">
        <v>2</v>
      </c>
      <c r="D70" s="277">
        <v>6</v>
      </c>
      <c r="E70" s="277">
        <v>9</v>
      </c>
      <c r="F70" s="277">
        <v>537</v>
      </c>
      <c r="G70" s="277" t="s">
        <v>249</v>
      </c>
      <c r="H70" s="277" t="s">
        <v>248</v>
      </c>
      <c r="I70" s="277" t="s">
        <v>214</v>
      </c>
      <c r="J70" s="277" t="s">
        <v>341</v>
      </c>
      <c r="K70" s="277" t="s">
        <v>395</v>
      </c>
      <c r="L70" s="277" t="s">
        <v>396</v>
      </c>
      <c r="M70" s="278">
        <v>345320</v>
      </c>
      <c r="N70" s="278">
        <v>2358488</v>
      </c>
      <c r="O70" s="278">
        <v>2258100</v>
      </c>
      <c r="P70" s="292"/>
    </row>
    <row r="71" spans="1:16">
      <c r="A71" s="686" t="s">
        <v>349</v>
      </c>
      <c r="B71" s="687"/>
      <c r="C71" s="687"/>
      <c r="D71" s="687"/>
      <c r="E71" s="687"/>
      <c r="F71" s="687"/>
      <c r="G71" s="687"/>
      <c r="H71" s="687"/>
      <c r="I71" s="687"/>
      <c r="J71" s="687"/>
      <c r="K71" s="687"/>
      <c r="L71" s="687"/>
      <c r="M71" s="687"/>
      <c r="N71" s="687"/>
      <c r="O71" s="688"/>
    </row>
    <row r="72" spans="1:16">
      <c r="A72" s="689" t="s">
        <v>394</v>
      </c>
      <c r="B72" s="689"/>
      <c r="C72" s="689"/>
      <c r="D72" s="689"/>
      <c r="E72" s="689"/>
      <c r="F72" s="689"/>
      <c r="G72" s="689"/>
      <c r="H72" s="689"/>
      <c r="I72" s="689"/>
      <c r="J72" s="689"/>
      <c r="K72" s="689"/>
      <c r="L72" s="689"/>
      <c r="M72" s="689"/>
      <c r="N72" s="689"/>
      <c r="O72" s="690"/>
    </row>
    <row r="73" spans="1:16" ht="51.75" customHeight="1">
      <c r="A73" s="689"/>
      <c r="B73" s="689"/>
      <c r="C73" s="689"/>
      <c r="D73" s="689"/>
      <c r="E73" s="689"/>
      <c r="F73" s="689"/>
      <c r="G73" s="689"/>
      <c r="H73" s="689"/>
      <c r="I73" s="689"/>
      <c r="J73" s="689"/>
      <c r="K73" s="689"/>
      <c r="L73" s="689"/>
      <c r="M73" s="689"/>
      <c r="N73" s="689"/>
      <c r="O73" s="690"/>
    </row>
    <row r="74" spans="1:16">
      <c r="O74" s="279"/>
    </row>
    <row r="75" spans="1:16">
      <c r="A75" s="277" t="s">
        <v>314</v>
      </c>
      <c r="B75" s="277" t="s">
        <v>324</v>
      </c>
      <c r="C75" s="277">
        <v>3</v>
      </c>
      <c r="D75" s="277">
        <v>2</v>
      </c>
      <c r="E75" s="277">
        <v>1</v>
      </c>
      <c r="F75" s="277">
        <v>546</v>
      </c>
      <c r="G75" s="277" t="s">
        <v>255</v>
      </c>
      <c r="H75" s="277" t="s">
        <v>254</v>
      </c>
      <c r="I75" s="277" t="s">
        <v>225</v>
      </c>
      <c r="J75" s="277" t="s">
        <v>350</v>
      </c>
      <c r="K75" s="277" t="s">
        <v>351</v>
      </c>
      <c r="L75" s="277" t="s">
        <v>871</v>
      </c>
      <c r="M75" s="278">
        <v>17078152</v>
      </c>
      <c r="N75" s="278">
        <v>17065453.170000002</v>
      </c>
      <c r="O75" s="278">
        <v>16595034.119999999</v>
      </c>
      <c r="P75" s="292"/>
    </row>
    <row r="76" spans="1:16" ht="38.25" customHeight="1">
      <c r="A76" s="691" t="s">
        <v>352</v>
      </c>
      <c r="B76" s="692"/>
      <c r="C76" s="692"/>
      <c r="D76" s="692"/>
      <c r="E76" s="692"/>
      <c r="F76" s="692"/>
      <c r="G76" s="692"/>
      <c r="H76" s="692"/>
      <c r="I76" s="692"/>
      <c r="J76" s="692"/>
      <c r="K76" s="692"/>
      <c r="L76" s="692"/>
      <c r="M76" s="692"/>
      <c r="N76" s="692"/>
      <c r="O76" s="693"/>
    </row>
    <row r="77" spans="1:16" ht="201" customHeight="1">
      <c r="A77" s="691" t="s">
        <v>353</v>
      </c>
      <c r="B77" s="694"/>
      <c r="C77" s="694"/>
      <c r="D77" s="694"/>
      <c r="E77" s="694"/>
      <c r="F77" s="694"/>
      <c r="G77" s="694"/>
      <c r="H77" s="694"/>
      <c r="I77" s="694"/>
      <c r="J77" s="694"/>
      <c r="K77" s="694"/>
      <c r="L77" s="694"/>
      <c r="M77" s="694"/>
      <c r="N77" s="694"/>
      <c r="O77" s="695"/>
    </row>
    <row r="78" spans="1:16">
      <c r="O78" s="279"/>
    </row>
    <row r="79" spans="1:16">
      <c r="A79" s="277" t="s">
        <v>314</v>
      </c>
      <c r="B79" s="277" t="s">
        <v>324</v>
      </c>
      <c r="C79" s="277">
        <v>3</v>
      </c>
      <c r="D79" s="277">
        <v>2</v>
      </c>
      <c r="E79" s="277">
        <v>1</v>
      </c>
      <c r="F79" s="277">
        <v>547</v>
      </c>
      <c r="G79" s="277" t="s">
        <v>255</v>
      </c>
      <c r="H79" s="277" t="s">
        <v>257</v>
      </c>
      <c r="I79" s="277" t="s">
        <v>225</v>
      </c>
      <c r="J79" s="277" t="s">
        <v>354</v>
      </c>
      <c r="K79" s="277" t="s">
        <v>355</v>
      </c>
      <c r="L79" s="277" t="s">
        <v>355</v>
      </c>
      <c r="M79" s="278">
        <v>4800651</v>
      </c>
      <c r="N79" s="278">
        <v>4741663.04</v>
      </c>
      <c r="O79" s="278">
        <v>4741663.04</v>
      </c>
      <c r="P79" s="292"/>
    </row>
    <row r="80" spans="1:16">
      <c r="A80" s="691" t="s">
        <v>352</v>
      </c>
      <c r="B80" s="692"/>
      <c r="C80" s="692"/>
      <c r="D80" s="692"/>
      <c r="E80" s="692"/>
      <c r="F80" s="692"/>
      <c r="G80" s="692"/>
      <c r="H80" s="692"/>
      <c r="I80" s="692"/>
      <c r="J80" s="692"/>
      <c r="K80" s="692"/>
      <c r="L80" s="692"/>
      <c r="M80" s="692"/>
      <c r="N80" s="692"/>
      <c r="O80" s="693"/>
    </row>
    <row r="81" spans="1:16" ht="199.5" customHeight="1">
      <c r="A81" s="691" t="s">
        <v>356</v>
      </c>
      <c r="B81" s="694"/>
      <c r="C81" s="694"/>
      <c r="D81" s="694"/>
      <c r="E81" s="694"/>
      <c r="F81" s="694"/>
      <c r="G81" s="694"/>
      <c r="H81" s="694"/>
      <c r="I81" s="694"/>
      <c r="J81" s="694"/>
      <c r="K81" s="694"/>
      <c r="L81" s="694"/>
      <c r="M81" s="694"/>
      <c r="N81" s="694"/>
      <c r="O81" s="695"/>
    </row>
    <row r="82" spans="1:16">
      <c r="O82" s="279"/>
    </row>
    <row r="83" spans="1:16">
      <c r="O83" s="279"/>
    </row>
    <row r="84" spans="1:16">
      <c r="A84" s="277" t="s">
        <v>314</v>
      </c>
      <c r="B84" s="277" t="s">
        <v>324</v>
      </c>
      <c r="C84" s="277">
        <v>3</v>
      </c>
      <c r="D84" s="277">
        <v>2</v>
      </c>
      <c r="E84" s="277">
        <v>1</v>
      </c>
      <c r="F84" s="277">
        <v>548</v>
      </c>
      <c r="G84" s="277" t="s">
        <v>255</v>
      </c>
      <c r="H84" s="277" t="s">
        <v>258</v>
      </c>
      <c r="I84" s="277" t="s">
        <v>225</v>
      </c>
      <c r="J84" s="277" t="s">
        <v>357</v>
      </c>
      <c r="K84" s="277" t="s">
        <v>358</v>
      </c>
      <c r="L84" s="277" t="s">
        <v>358</v>
      </c>
      <c r="M84" s="278">
        <v>5801601</v>
      </c>
      <c r="N84" s="278">
        <v>5738498.8399999999</v>
      </c>
      <c r="O84" s="278">
        <v>5738498.8399999999</v>
      </c>
      <c r="P84" s="292"/>
    </row>
    <row r="85" spans="1:16">
      <c r="O85" s="279"/>
    </row>
    <row r="86" spans="1:16">
      <c r="A86" s="691" t="s">
        <v>359</v>
      </c>
      <c r="B86" s="692"/>
      <c r="C86" s="692"/>
      <c r="D86" s="692"/>
      <c r="E86" s="692"/>
      <c r="F86" s="692"/>
      <c r="G86" s="692"/>
      <c r="H86" s="692"/>
      <c r="I86" s="692"/>
      <c r="J86" s="692"/>
      <c r="K86" s="692"/>
      <c r="L86" s="692"/>
      <c r="M86" s="692"/>
      <c r="N86" s="692"/>
      <c r="O86" s="693"/>
    </row>
    <row r="87" spans="1:16" ht="194.25" customHeight="1">
      <c r="A87" s="691" t="s">
        <v>360</v>
      </c>
      <c r="B87" s="694"/>
      <c r="C87" s="694"/>
      <c r="D87" s="694"/>
      <c r="E87" s="694"/>
      <c r="F87" s="694"/>
      <c r="G87" s="694"/>
      <c r="H87" s="694"/>
      <c r="I87" s="694"/>
      <c r="J87" s="694"/>
      <c r="K87" s="694"/>
      <c r="L87" s="694"/>
      <c r="M87" s="694"/>
      <c r="N87" s="694"/>
      <c r="O87" s="695"/>
    </row>
    <row r="88" spans="1:16">
      <c r="A88" s="202" t="s">
        <v>330</v>
      </c>
      <c r="O88" s="279"/>
    </row>
    <row r="89" spans="1:16">
      <c r="A89" s="277" t="s">
        <v>314</v>
      </c>
      <c r="B89" s="277" t="s">
        <v>314</v>
      </c>
      <c r="C89" s="277">
        <v>3</v>
      </c>
      <c r="D89" s="277">
        <v>9</v>
      </c>
      <c r="E89" s="277">
        <v>3</v>
      </c>
      <c r="F89" s="277">
        <v>552</v>
      </c>
      <c r="G89" s="277" t="s">
        <v>242</v>
      </c>
      <c r="H89" s="277" t="s">
        <v>261</v>
      </c>
      <c r="I89" s="277" t="s">
        <v>225</v>
      </c>
      <c r="J89" s="277" t="s">
        <v>361</v>
      </c>
      <c r="K89" s="277" t="s">
        <v>361</v>
      </c>
      <c r="L89" s="277" t="s">
        <v>361</v>
      </c>
      <c r="M89" s="278">
        <v>4354961</v>
      </c>
      <c r="N89" s="278">
        <v>4354961</v>
      </c>
      <c r="O89" s="278">
        <v>4182449</v>
      </c>
      <c r="P89" s="292"/>
    </row>
    <row r="90" spans="1:16">
      <c r="A90" s="643" t="s">
        <v>362</v>
      </c>
      <c r="B90" s="644"/>
      <c r="C90" s="644"/>
      <c r="D90" s="644"/>
      <c r="E90" s="644"/>
      <c r="F90" s="644"/>
      <c r="G90" s="644"/>
      <c r="H90" s="644"/>
      <c r="I90" s="644"/>
      <c r="J90" s="644"/>
      <c r="K90" s="644"/>
      <c r="L90" s="644"/>
      <c r="M90" s="644"/>
      <c r="N90" s="644"/>
      <c r="O90" s="645"/>
    </row>
    <row r="91" spans="1:16">
      <c r="A91" s="643" t="s">
        <v>321</v>
      </c>
      <c r="B91" s="644"/>
      <c r="C91" s="644"/>
      <c r="D91" s="644"/>
      <c r="E91" s="644"/>
      <c r="F91" s="644"/>
      <c r="G91" s="644"/>
      <c r="H91" s="644"/>
      <c r="I91" s="644"/>
      <c r="J91" s="644"/>
      <c r="K91" s="644"/>
      <c r="L91" s="644"/>
      <c r="M91" s="644"/>
      <c r="N91" s="644"/>
      <c r="O91" s="645"/>
    </row>
    <row r="92" spans="1:16" ht="326.25" customHeight="1">
      <c r="A92" s="677" t="s">
        <v>834</v>
      </c>
      <c r="B92" s="678"/>
      <c r="C92" s="678"/>
      <c r="D92" s="678"/>
      <c r="E92" s="678"/>
      <c r="F92" s="678"/>
      <c r="G92" s="678"/>
      <c r="H92" s="678"/>
      <c r="I92" s="678"/>
      <c r="J92" s="678"/>
      <c r="K92" s="678"/>
      <c r="L92" s="678"/>
      <c r="M92" s="678"/>
      <c r="N92" s="678"/>
      <c r="O92" s="679"/>
    </row>
    <row r="93" spans="1:16">
      <c r="O93" s="279"/>
    </row>
    <row r="94" spans="1:16">
      <c r="A94" s="277" t="s">
        <v>314</v>
      </c>
      <c r="B94" s="277" t="s">
        <v>314</v>
      </c>
      <c r="C94" s="277">
        <v>3</v>
      </c>
      <c r="D94" s="277">
        <v>9</v>
      </c>
      <c r="E94" s="277">
        <v>3</v>
      </c>
      <c r="F94" s="277">
        <v>553</v>
      </c>
      <c r="G94" s="277"/>
      <c r="H94" s="277" t="s">
        <v>262</v>
      </c>
      <c r="I94" s="277" t="s">
        <v>225</v>
      </c>
      <c r="J94" s="278" t="s">
        <v>363</v>
      </c>
      <c r="K94" s="277" t="s">
        <v>363</v>
      </c>
      <c r="L94" s="277" t="s">
        <v>398</v>
      </c>
      <c r="M94" s="278">
        <v>3300000</v>
      </c>
      <c r="N94" s="278">
        <v>3300000</v>
      </c>
      <c r="O94" s="278">
        <v>3225000</v>
      </c>
      <c r="P94" s="292"/>
    </row>
    <row r="95" spans="1:16" ht="44.25" customHeight="1">
      <c r="A95" s="696" t="s">
        <v>366</v>
      </c>
      <c r="B95" s="697"/>
      <c r="C95" s="697"/>
      <c r="D95" s="697"/>
      <c r="E95" s="697"/>
      <c r="F95" s="697"/>
      <c r="G95" s="697"/>
      <c r="H95" s="697"/>
      <c r="I95" s="697"/>
      <c r="J95" s="697"/>
      <c r="K95" s="697"/>
      <c r="L95" s="697"/>
      <c r="M95" s="697"/>
      <c r="N95" s="697"/>
      <c r="O95" s="698"/>
    </row>
    <row r="96" spans="1:16" ht="59.25" customHeight="1">
      <c r="A96" s="706" t="s">
        <v>397</v>
      </c>
      <c r="B96" s="707"/>
      <c r="C96" s="707"/>
      <c r="D96" s="707"/>
      <c r="E96" s="707"/>
      <c r="F96" s="707"/>
      <c r="G96" s="707"/>
      <c r="H96" s="707"/>
      <c r="I96" s="707"/>
      <c r="J96" s="707"/>
      <c r="K96" s="707"/>
      <c r="L96" s="707"/>
      <c r="M96" s="707"/>
      <c r="N96" s="707"/>
      <c r="O96" s="708"/>
    </row>
    <row r="97" spans="1:16" ht="25.2">
      <c r="A97" s="277" t="s">
        <v>365</v>
      </c>
      <c r="B97" s="277" t="s">
        <v>327</v>
      </c>
      <c r="C97" s="277">
        <v>3</v>
      </c>
      <c r="D97" s="277">
        <v>2</v>
      </c>
      <c r="E97" s="277">
        <v>1</v>
      </c>
      <c r="F97" s="277">
        <v>352</v>
      </c>
      <c r="G97" s="277" t="s">
        <v>249</v>
      </c>
      <c r="H97" s="277" t="s">
        <v>269</v>
      </c>
      <c r="I97" s="277" t="s">
        <v>225</v>
      </c>
      <c r="J97" s="277" t="s">
        <v>345</v>
      </c>
      <c r="K97" s="277" t="s">
        <v>400</v>
      </c>
      <c r="L97" s="277" t="s">
        <v>401</v>
      </c>
      <c r="M97" s="278">
        <v>500000</v>
      </c>
      <c r="N97" s="278">
        <v>20899911.91</v>
      </c>
      <c r="O97" s="278">
        <v>20799911.91</v>
      </c>
      <c r="P97" s="292"/>
    </row>
    <row r="98" spans="1:16">
      <c r="O98" s="279"/>
    </row>
    <row r="99" spans="1:16" ht="27" customHeight="1">
      <c r="A99" s="676" t="s">
        <v>367</v>
      </c>
      <c r="B99" s="672"/>
      <c r="C99" s="672"/>
      <c r="D99" s="672"/>
      <c r="E99" s="672"/>
      <c r="F99" s="672"/>
      <c r="G99" s="672"/>
      <c r="H99" s="672"/>
      <c r="I99" s="672"/>
      <c r="J99" s="672"/>
      <c r="K99" s="672"/>
      <c r="L99" s="672"/>
      <c r="M99" s="672"/>
      <c r="N99" s="672"/>
      <c r="O99" s="673"/>
    </row>
    <row r="100" spans="1:16" ht="65.25" customHeight="1">
      <c r="A100" s="646" t="s">
        <v>399</v>
      </c>
      <c r="B100" s="672"/>
      <c r="C100" s="672"/>
      <c r="D100" s="672"/>
      <c r="E100" s="672"/>
      <c r="F100" s="672"/>
      <c r="G100" s="672"/>
      <c r="H100" s="672"/>
      <c r="I100" s="672"/>
      <c r="J100" s="672"/>
      <c r="K100" s="672"/>
      <c r="L100" s="672"/>
      <c r="M100" s="672"/>
      <c r="N100" s="672"/>
      <c r="O100" s="673"/>
    </row>
    <row r="101" spans="1:16">
      <c r="O101" s="279"/>
    </row>
    <row r="102" spans="1:16">
      <c r="A102" s="277" t="s">
        <v>365</v>
      </c>
      <c r="B102" s="277" t="s">
        <v>327</v>
      </c>
      <c r="C102" s="277">
        <v>3</v>
      </c>
      <c r="D102" s="277">
        <v>2</v>
      </c>
      <c r="E102" s="277">
        <v>1</v>
      </c>
      <c r="F102" s="277">
        <v>353</v>
      </c>
      <c r="G102" s="277" t="s">
        <v>249</v>
      </c>
      <c r="H102" s="277" t="s">
        <v>270</v>
      </c>
      <c r="I102" s="277" t="s">
        <v>225</v>
      </c>
      <c r="J102" s="277" t="s">
        <v>331</v>
      </c>
      <c r="K102" s="277" t="s">
        <v>331</v>
      </c>
      <c r="L102" s="277" t="s">
        <v>331</v>
      </c>
      <c r="M102" s="278">
        <v>1190500</v>
      </c>
      <c r="N102" s="278">
        <v>1190500</v>
      </c>
      <c r="O102" s="278">
        <v>1190500</v>
      </c>
      <c r="P102" s="292"/>
    </row>
    <row r="103" spans="1:16">
      <c r="O103" s="279"/>
    </row>
    <row r="104" spans="1:16">
      <c r="A104" s="699" t="s">
        <v>368</v>
      </c>
      <c r="B104" s="700"/>
      <c r="C104" s="700"/>
      <c r="D104" s="700"/>
      <c r="E104" s="700"/>
      <c r="F104" s="700"/>
      <c r="G104" s="700"/>
      <c r="H104" s="700"/>
      <c r="I104" s="700"/>
      <c r="J104" s="700"/>
      <c r="K104" s="700"/>
      <c r="L104" s="700"/>
      <c r="M104" s="700"/>
      <c r="N104" s="700"/>
      <c r="O104" s="701"/>
    </row>
    <row r="105" spans="1:16">
      <c r="O105" s="279"/>
    </row>
    <row r="106" spans="1:16" ht="110.25" customHeight="1">
      <c r="A106" s="646" t="s">
        <v>402</v>
      </c>
      <c r="B106" s="672"/>
      <c r="C106" s="672"/>
      <c r="D106" s="672"/>
      <c r="E106" s="672"/>
      <c r="F106" s="672"/>
      <c r="G106" s="672"/>
      <c r="H106" s="672"/>
      <c r="I106" s="672"/>
      <c r="J106" s="672"/>
      <c r="K106" s="672"/>
      <c r="L106" s="672"/>
      <c r="M106" s="672"/>
      <c r="N106" s="672"/>
      <c r="O106" s="673"/>
    </row>
    <row r="107" spans="1:16">
      <c r="O107" s="279"/>
    </row>
    <row r="108" spans="1:16" ht="25.2">
      <c r="A108" s="277" t="s">
        <v>365</v>
      </c>
      <c r="B108" s="277" t="s">
        <v>327</v>
      </c>
      <c r="C108" s="277">
        <v>3</v>
      </c>
      <c r="D108" s="277">
        <v>2</v>
      </c>
      <c r="E108" s="277">
        <v>1</v>
      </c>
      <c r="F108" s="277">
        <v>354</v>
      </c>
      <c r="G108" s="277" t="s">
        <v>249</v>
      </c>
      <c r="H108" s="128" t="s">
        <v>271</v>
      </c>
      <c r="I108" s="277" t="s">
        <v>225</v>
      </c>
      <c r="J108" s="277" t="s">
        <v>369</v>
      </c>
      <c r="K108" s="277" t="s">
        <v>369</v>
      </c>
      <c r="L108" s="277" t="s">
        <v>404</v>
      </c>
      <c r="M108" s="278">
        <v>8412348</v>
      </c>
      <c r="N108" s="278">
        <v>28412348</v>
      </c>
      <c r="O108" s="278">
        <v>28386338</v>
      </c>
      <c r="P108" s="292"/>
    </row>
    <row r="109" spans="1:16">
      <c r="O109" s="279"/>
    </row>
    <row r="110" spans="1:16">
      <c r="A110" s="676" t="s">
        <v>370</v>
      </c>
      <c r="B110" s="672"/>
      <c r="C110" s="672"/>
      <c r="D110" s="672"/>
      <c r="E110" s="672"/>
      <c r="F110" s="672"/>
      <c r="G110" s="672"/>
      <c r="H110" s="672"/>
      <c r="I110" s="672"/>
      <c r="J110" s="672"/>
      <c r="K110" s="672"/>
      <c r="L110" s="672"/>
      <c r="M110" s="672"/>
      <c r="N110" s="672"/>
      <c r="O110" s="673"/>
    </row>
    <row r="111" spans="1:16">
      <c r="O111" s="279"/>
    </row>
    <row r="112" spans="1:16" ht="82.5" customHeight="1">
      <c r="A112" s="646" t="s">
        <v>403</v>
      </c>
      <c r="B112" s="672"/>
      <c r="C112" s="672"/>
      <c r="D112" s="672"/>
      <c r="E112" s="672"/>
      <c r="F112" s="672"/>
      <c r="G112" s="672"/>
      <c r="H112" s="672"/>
      <c r="I112" s="672"/>
      <c r="J112" s="672"/>
      <c r="K112" s="672"/>
      <c r="L112" s="672"/>
      <c r="M112" s="672"/>
      <c r="N112" s="672"/>
      <c r="O112" s="673"/>
    </row>
    <row r="113" spans="1:16">
      <c r="O113" s="279"/>
    </row>
    <row r="114" spans="1:16">
      <c r="A114" s="277" t="s">
        <v>365</v>
      </c>
      <c r="B114" s="277" t="s">
        <v>327</v>
      </c>
      <c r="C114" s="277">
        <v>3</v>
      </c>
      <c r="D114" s="277">
        <v>2</v>
      </c>
      <c r="E114" s="277">
        <v>1</v>
      </c>
      <c r="F114" s="277">
        <v>355</v>
      </c>
      <c r="G114" s="277" t="s">
        <v>249</v>
      </c>
      <c r="H114" s="277" t="s">
        <v>272</v>
      </c>
      <c r="I114" s="277" t="s">
        <v>225</v>
      </c>
      <c r="J114" s="277" t="s">
        <v>371</v>
      </c>
      <c r="K114" s="277" t="s">
        <v>371</v>
      </c>
      <c r="L114" s="277" t="s">
        <v>372</v>
      </c>
      <c r="M114" s="278">
        <v>950000</v>
      </c>
      <c r="N114" s="278">
        <v>725000</v>
      </c>
      <c r="O114" s="278">
        <v>725000</v>
      </c>
      <c r="P114" s="292"/>
    </row>
    <row r="115" spans="1:16">
      <c r="O115" s="279"/>
    </row>
    <row r="116" spans="1:16">
      <c r="A116" s="676" t="s">
        <v>373</v>
      </c>
      <c r="B116" s="672"/>
      <c r="C116" s="672"/>
      <c r="D116" s="672"/>
      <c r="E116" s="672"/>
      <c r="F116" s="672"/>
      <c r="G116" s="672"/>
      <c r="H116" s="672"/>
      <c r="I116" s="672"/>
      <c r="J116" s="672"/>
      <c r="K116" s="672"/>
      <c r="L116" s="672"/>
      <c r="M116" s="672"/>
      <c r="N116" s="672"/>
      <c r="O116" s="673"/>
    </row>
    <row r="117" spans="1:16">
      <c r="O117" s="279"/>
    </row>
    <row r="118" spans="1:16" ht="27" customHeight="1">
      <c r="A118" s="699" t="s">
        <v>405</v>
      </c>
      <c r="B118" s="700"/>
      <c r="C118" s="700"/>
      <c r="D118" s="700"/>
      <c r="E118" s="700"/>
      <c r="F118" s="700"/>
      <c r="G118" s="700"/>
      <c r="H118" s="700"/>
      <c r="I118" s="700"/>
      <c r="J118" s="700"/>
      <c r="K118" s="700"/>
      <c r="L118" s="700"/>
      <c r="M118" s="700"/>
      <c r="N118" s="700"/>
      <c r="O118" s="701"/>
    </row>
    <row r="119" spans="1:16">
      <c r="O119" s="279"/>
    </row>
    <row r="120" spans="1:16">
      <c r="A120" s="277" t="s">
        <v>365</v>
      </c>
      <c r="B120" s="277" t="s">
        <v>327</v>
      </c>
      <c r="C120" s="277">
        <v>3</v>
      </c>
      <c r="D120" s="277">
        <v>2</v>
      </c>
      <c r="E120" s="277">
        <v>1</v>
      </c>
      <c r="F120" s="277">
        <v>356</v>
      </c>
      <c r="G120" s="277" t="s">
        <v>249</v>
      </c>
      <c r="H120" s="277" t="s">
        <v>273</v>
      </c>
      <c r="I120" s="277" t="s">
        <v>225</v>
      </c>
      <c r="J120" s="277" t="s">
        <v>327</v>
      </c>
      <c r="K120" s="277" t="s">
        <v>327</v>
      </c>
      <c r="L120" s="277" t="s">
        <v>327</v>
      </c>
      <c r="M120" s="278">
        <v>4000000</v>
      </c>
      <c r="N120" s="278">
        <v>8000000</v>
      </c>
      <c r="O120" s="278">
        <v>8000000</v>
      </c>
      <c r="P120" s="292"/>
    </row>
    <row r="121" spans="1:16">
      <c r="O121" s="279"/>
    </row>
    <row r="122" spans="1:16">
      <c r="A122" s="676" t="s">
        <v>374</v>
      </c>
      <c r="B122" s="672"/>
      <c r="C122" s="672"/>
      <c r="D122" s="672"/>
      <c r="E122" s="672"/>
      <c r="F122" s="672"/>
      <c r="G122" s="672"/>
      <c r="H122" s="672"/>
      <c r="I122" s="672"/>
      <c r="J122" s="672"/>
      <c r="K122" s="672"/>
      <c r="L122" s="672"/>
      <c r="M122" s="672"/>
      <c r="N122" s="672"/>
      <c r="O122" s="673"/>
    </row>
    <row r="123" spans="1:16" ht="64.5" customHeight="1">
      <c r="A123" s="703" t="s">
        <v>406</v>
      </c>
      <c r="B123" s="704"/>
      <c r="C123" s="704"/>
      <c r="D123" s="704"/>
      <c r="E123" s="704"/>
      <c r="F123" s="704"/>
      <c r="G123" s="704"/>
      <c r="H123" s="704"/>
      <c r="I123" s="704"/>
      <c r="J123" s="704"/>
      <c r="K123" s="704"/>
      <c r="L123" s="704"/>
      <c r="M123" s="704"/>
      <c r="N123" s="704"/>
      <c r="O123" s="705"/>
    </row>
    <row r="124" spans="1:16">
      <c r="O124" s="279"/>
    </row>
    <row r="125" spans="1:16">
      <c r="O125" s="279"/>
    </row>
    <row r="126" spans="1:16">
      <c r="A126" s="277" t="s">
        <v>365</v>
      </c>
      <c r="B126" s="277" t="s">
        <v>327</v>
      </c>
      <c r="C126" s="277">
        <v>3</v>
      </c>
      <c r="D126" s="277">
        <v>2</v>
      </c>
      <c r="E126" s="277">
        <v>1</v>
      </c>
      <c r="F126" s="277">
        <v>357</v>
      </c>
      <c r="G126" s="277" t="s">
        <v>249</v>
      </c>
      <c r="H126" s="277" t="s">
        <v>274</v>
      </c>
      <c r="I126" s="277" t="s">
        <v>225</v>
      </c>
      <c r="J126" s="277" t="s">
        <v>341</v>
      </c>
      <c r="K126" s="277" t="s">
        <v>341</v>
      </c>
      <c r="L126" s="277" t="s">
        <v>408</v>
      </c>
      <c r="M126" s="278">
        <v>6910050</v>
      </c>
      <c r="N126" s="278">
        <v>6538530</v>
      </c>
      <c r="O126" s="278">
        <v>6538530</v>
      </c>
      <c r="P126" s="292"/>
    </row>
    <row r="127" spans="1:16">
      <c r="O127" s="279"/>
    </row>
    <row r="128" spans="1:16">
      <c r="A128" s="178" t="s">
        <v>375</v>
      </c>
      <c r="B128" s="178"/>
      <c r="O128" s="279"/>
    </row>
    <row r="129" spans="1:16">
      <c r="A129" s="281" t="s">
        <v>376</v>
      </c>
      <c r="B129" s="178"/>
      <c r="O129" s="279"/>
    </row>
    <row r="130" spans="1:16">
      <c r="O130" s="279"/>
    </row>
    <row r="131" spans="1:16" ht="51.75" customHeight="1">
      <c r="A131" s="646" t="s">
        <v>407</v>
      </c>
      <c r="B131" s="672"/>
      <c r="C131" s="672"/>
      <c r="D131" s="672"/>
      <c r="E131" s="672"/>
      <c r="F131" s="672"/>
      <c r="G131" s="672"/>
      <c r="H131" s="672"/>
      <c r="I131" s="672"/>
      <c r="J131" s="672"/>
      <c r="K131" s="672"/>
      <c r="L131" s="672"/>
      <c r="M131" s="672"/>
      <c r="N131" s="672"/>
      <c r="O131" s="673"/>
    </row>
    <row r="132" spans="1:16">
      <c r="O132" s="279"/>
    </row>
    <row r="133" spans="1:16">
      <c r="O133" s="279"/>
    </row>
    <row r="134" spans="1:16">
      <c r="O134" s="279"/>
    </row>
    <row r="135" spans="1:16">
      <c r="A135" s="277" t="s">
        <v>365</v>
      </c>
      <c r="B135" s="277" t="s">
        <v>327</v>
      </c>
      <c r="C135" s="277">
        <v>3</v>
      </c>
      <c r="D135" s="277">
        <v>2</v>
      </c>
      <c r="E135" s="277">
        <v>1</v>
      </c>
      <c r="F135" s="277">
        <v>358</v>
      </c>
      <c r="G135" s="277" t="s">
        <v>249</v>
      </c>
      <c r="H135" s="277" t="s">
        <v>275</v>
      </c>
      <c r="I135" s="277" t="s">
        <v>225</v>
      </c>
      <c r="J135" s="277" t="s">
        <v>327</v>
      </c>
      <c r="K135" s="277">
        <v>2</v>
      </c>
      <c r="L135" s="277">
        <v>2</v>
      </c>
      <c r="M135" s="278">
        <v>725000</v>
      </c>
      <c r="N135" s="278">
        <v>950000</v>
      </c>
      <c r="O135" s="278">
        <v>950000</v>
      </c>
      <c r="P135" s="292"/>
    </row>
    <row r="136" spans="1:16">
      <c r="O136" s="279"/>
    </row>
    <row r="137" spans="1:16">
      <c r="A137" s="676" t="s">
        <v>377</v>
      </c>
      <c r="B137" s="672"/>
      <c r="C137" s="672"/>
      <c r="D137" s="672"/>
      <c r="E137" s="672"/>
      <c r="F137" s="672"/>
      <c r="G137" s="672"/>
      <c r="H137" s="672"/>
      <c r="I137" s="672"/>
      <c r="J137" s="672"/>
      <c r="K137" s="672"/>
      <c r="L137" s="672"/>
      <c r="M137" s="672"/>
      <c r="N137" s="672"/>
      <c r="O137" s="673"/>
    </row>
    <row r="138" spans="1:16" ht="39" customHeight="1">
      <c r="A138" s="716" t="s">
        <v>409</v>
      </c>
      <c r="B138" s="716"/>
      <c r="C138" s="716"/>
      <c r="D138" s="716"/>
      <c r="E138" s="716"/>
      <c r="F138" s="716"/>
      <c r="G138" s="716"/>
      <c r="H138" s="716"/>
      <c r="I138" s="716"/>
      <c r="J138" s="716"/>
      <c r="K138" s="716"/>
      <c r="L138" s="716"/>
      <c r="M138" s="716"/>
      <c r="N138" s="716"/>
      <c r="O138" s="717"/>
    </row>
    <row r="139" spans="1:16">
      <c r="O139" s="279"/>
    </row>
    <row r="140" spans="1:16">
      <c r="A140" s="277" t="s">
        <v>365</v>
      </c>
      <c r="B140" s="277" t="s">
        <v>327</v>
      </c>
      <c r="C140" s="277">
        <v>3</v>
      </c>
      <c r="D140" s="277">
        <v>2</v>
      </c>
      <c r="E140" s="277">
        <v>1</v>
      </c>
      <c r="F140" s="277">
        <v>360</v>
      </c>
      <c r="G140" s="277" t="s">
        <v>249</v>
      </c>
      <c r="H140" s="277" t="s">
        <v>276</v>
      </c>
      <c r="I140" s="277" t="s">
        <v>277</v>
      </c>
      <c r="J140" s="277" t="s">
        <v>357</v>
      </c>
      <c r="K140" s="277" t="s">
        <v>357</v>
      </c>
      <c r="L140" s="277" t="s">
        <v>410</v>
      </c>
      <c r="M140" s="278">
        <v>15047292</v>
      </c>
      <c r="N140" s="278">
        <v>14698333.41</v>
      </c>
      <c r="O140" s="278">
        <v>4236900.04</v>
      </c>
      <c r="P140" s="292"/>
    </row>
    <row r="141" spans="1:16">
      <c r="O141" s="279"/>
    </row>
    <row r="142" spans="1:16">
      <c r="A142" s="676" t="s">
        <v>378</v>
      </c>
      <c r="B142" s="672"/>
      <c r="C142" s="672"/>
      <c r="D142" s="672"/>
      <c r="E142" s="672"/>
      <c r="F142" s="672"/>
      <c r="G142" s="672"/>
      <c r="H142" s="672"/>
      <c r="I142" s="672"/>
      <c r="J142" s="672"/>
      <c r="K142" s="672"/>
      <c r="L142" s="672"/>
      <c r="M142" s="672"/>
      <c r="N142" s="672"/>
      <c r="O142" s="673"/>
    </row>
    <row r="143" spans="1:16">
      <c r="O143" s="279"/>
    </row>
    <row r="144" spans="1:16" ht="37.5" customHeight="1">
      <c r="A144" s="718" t="s">
        <v>411</v>
      </c>
      <c r="B144" s="672"/>
      <c r="C144" s="672"/>
      <c r="D144" s="672"/>
      <c r="E144" s="672"/>
      <c r="F144" s="672"/>
      <c r="G144" s="672"/>
      <c r="H144" s="672"/>
      <c r="I144" s="672"/>
      <c r="J144" s="672"/>
      <c r="K144" s="672"/>
      <c r="L144" s="672"/>
      <c r="M144" s="672"/>
      <c r="N144" s="672"/>
      <c r="O144" s="673"/>
    </row>
    <row r="145" spans="1:16" ht="25.2">
      <c r="A145" s="277" t="s">
        <v>365</v>
      </c>
      <c r="B145" s="277" t="s">
        <v>327</v>
      </c>
      <c r="C145" s="277">
        <v>3</v>
      </c>
      <c r="D145" s="277">
        <v>2</v>
      </c>
      <c r="E145" s="277">
        <v>1</v>
      </c>
      <c r="F145" s="277">
        <v>361</v>
      </c>
      <c r="G145" s="277" t="s">
        <v>249</v>
      </c>
      <c r="H145" s="277" t="s">
        <v>278</v>
      </c>
      <c r="I145" s="277" t="s">
        <v>225</v>
      </c>
      <c r="J145" s="277" t="s">
        <v>379</v>
      </c>
      <c r="K145" s="277" t="s">
        <v>412</v>
      </c>
      <c r="L145" s="277" t="s">
        <v>413</v>
      </c>
      <c r="M145" s="278">
        <v>50194169</v>
      </c>
      <c r="N145" s="278">
        <v>51758901.560000002</v>
      </c>
      <c r="O145" s="278">
        <v>48932861.5</v>
      </c>
      <c r="P145" s="292"/>
    </row>
    <row r="146" spans="1:16">
      <c r="O146" s="279"/>
    </row>
    <row r="147" spans="1:16">
      <c r="A147" s="676" t="s">
        <v>380</v>
      </c>
      <c r="B147" s="672"/>
      <c r="C147" s="672"/>
      <c r="D147" s="672"/>
      <c r="E147" s="672"/>
      <c r="F147" s="672"/>
      <c r="G147" s="672"/>
      <c r="H147" s="672"/>
      <c r="I147" s="672"/>
      <c r="J147" s="672"/>
      <c r="K147" s="672"/>
      <c r="L147" s="672"/>
      <c r="M147" s="672"/>
      <c r="N147" s="672"/>
      <c r="O147" s="673"/>
    </row>
    <row r="148" spans="1:16">
      <c r="A148" s="178"/>
      <c r="B148" s="179"/>
      <c r="C148" s="179"/>
      <c r="D148" s="179"/>
      <c r="E148" s="179"/>
      <c r="F148" s="179"/>
      <c r="G148" s="179"/>
      <c r="H148" s="179"/>
      <c r="I148" s="179"/>
      <c r="J148" s="179"/>
      <c r="K148" s="179"/>
      <c r="L148" s="179"/>
      <c r="M148" s="179"/>
      <c r="N148" s="179"/>
      <c r="O148" s="180"/>
    </row>
    <row r="149" spans="1:16" ht="40.5" customHeight="1">
      <c r="A149" s="702" t="s">
        <v>414</v>
      </c>
      <c r="B149" s="663"/>
      <c r="C149" s="663"/>
      <c r="D149" s="663"/>
      <c r="E149" s="663"/>
      <c r="F149" s="663"/>
      <c r="G149" s="663"/>
      <c r="H149" s="663"/>
      <c r="I149" s="663"/>
      <c r="J149" s="663"/>
      <c r="K149" s="663"/>
      <c r="L149" s="663"/>
      <c r="M149" s="663"/>
      <c r="N149" s="663"/>
      <c r="O149" s="664"/>
    </row>
    <row r="150" spans="1:16">
      <c r="O150" s="279"/>
    </row>
    <row r="151" spans="1:16">
      <c r="O151" s="279"/>
    </row>
    <row r="152" spans="1:16">
      <c r="O152" s="279"/>
    </row>
    <row r="153" spans="1:16" ht="25.2">
      <c r="A153" s="277" t="s">
        <v>365</v>
      </c>
      <c r="B153" s="277" t="s">
        <v>327</v>
      </c>
      <c r="C153" s="277">
        <v>3</v>
      </c>
      <c r="D153" s="277">
        <v>2</v>
      </c>
      <c r="E153" s="277">
        <v>1</v>
      </c>
      <c r="F153" s="277">
        <v>363</v>
      </c>
      <c r="G153" s="277" t="s">
        <v>249</v>
      </c>
      <c r="H153" s="277" t="s">
        <v>279</v>
      </c>
      <c r="I153" s="277" t="s">
        <v>225</v>
      </c>
      <c r="J153" s="277" t="s">
        <v>314</v>
      </c>
      <c r="K153" s="277">
        <v>1</v>
      </c>
      <c r="L153" s="277">
        <v>1</v>
      </c>
      <c r="M153" s="278">
        <v>3555000</v>
      </c>
      <c r="N153" s="278">
        <v>2555000</v>
      </c>
      <c r="O153" s="278">
        <v>2555000</v>
      </c>
      <c r="P153" s="292"/>
    </row>
    <row r="154" spans="1:16">
      <c r="O154" s="279"/>
    </row>
    <row r="155" spans="1:16">
      <c r="A155" s="676" t="s">
        <v>381</v>
      </c>
      <c r="B155" s="672"/>
      <c r="C155" s="672"/>
      <c r="D155" s="672"/>
      <c r="E155" s="672"/>
      <c r="F155" s="672"/>
      <c r="G155" s="672"/>
      <c r="H155" s="672"/>
      <c r="I155" s="672"/>
      <c r="J155" s="672"/>
      <c r="K155" s="672"/>
      <c r="L155" s="672"/>
      <c r="M155" s="672"/>
      <c r="N155" s="672"/>
      <c r="O155" s="673"/>
    </row>
    <row r="156" spans="1:16">
      <c r="O156" s="279"/>
    </row>
    <row r="157" spans="1:16" ht="53.25" customHeight="1">
      <c r="A157" s="646" t="s">
        <v>415</v>
      </c>
      <c r="B157" s="672"/>
      <c r="C157" s="672"/>
      <c r="D157" s="672"/>
      <c r="E157" s="672"/>
      <c r="F157" s="672"/>
      <c r="G157" s="672"/>
      <c r="H157" s="672"/>
      <c r="I157" s="672"/>
      <c r="J157" s="672"/>
      <c r="K157" s="672"/>
      <c r="L157" s="672"/>
      <c r="M157" s="672"/>
      <c r="N157" s="672"/>
      <c r="O157" s="673"/>
    </row>
    <row r="158" spans="1:16">
      <c r="O158" s="279"/>
    </row>
    <row r="159" spans="1:16">
      <c r="O159" s="279"/>
    </row>
    <row r="160" spans="1:16">
      <c r="O160" s="279"/>
    </row>
    <row r="161" spans="1:16" ht="25.2">
      <c r="A161" s="277" t="s">
        <v>365</v>
      </c>
      <c r="B161" s="277" t="s">
        <v>382</v>
      </c>
      <c r="C161" s="277">
        <v>3</v>
      </c>
      <c r="D161" s="277">
        <v>2</v>
      </c>
      <c r="E161" s="277">
        <v>1</v>
      </c>
      <c r="F161" s="277">
        <v>364</v>
      </c>
      <c r="G161" s="277" t="s">
        <v>226</v>
      </c>
      <c r="H161" s="277" t="s">
        <v>280</v>
      </c>
      <c r="I161" s="277" t="s">
        <v>225</v>
      </c>
      <c r="J161" s="277" t="s">
        <v>328</v>
      </c>
      <c r="K161" s="277" t="s">
        <v>328</v>
      </c>
      <c r="L161" s="277" t="s">
        <v>417</v>
      </c>
      <c r="M161" s="278">
        <v>22758649</v>
      </c>
      <c r="N161" s="278">
        <v>22135980.640000001</v>
      </c>
      <c r="O161" s="278">
        <v>21967470.989999998</v>
      </c>
      <c r="P161" s="292"/>
    </row>
    <row r="162" spans="1:16">
      <c r="O162" s="279"/>
    </row>
    <row r="163" spans="1:16">
      <c r="A163" s="282" t="s">
        <v>383</v>
      </c>
      <c r="O163" s="279"/>
    </row>
    <row r="164" spans="1:16">
      <c r="A164" s="1" t="s">
        <v>384</v>
      </c>
      <c r="O164" s="279"/>
    </row>
    <row r="165" spans="1:16">
      <c r="O165" s="279"/>
    </row>
    <row r="166" spans="1:16" ht="44.25" customHeight="1">
      <c r="A166" s="709" t="s">
        <v>416</v>
      </c>
      <c r="B166" s="709"/>
      <c r="C166" s="709"/>
      <c r="D166" s="709"/>
      <c r="E166" s="709"/>
      <c r="F166" s="709"/>
      <c r="G166" s="709"/>
      <c r="H166" s="709"/>
      <c r="I166" s="709"/>
      <c r="J166" s="709"/>
      <c r="K166" s="709"/>
      <c r="L166" s="709"/>
      <c r="M166" s="709"/>
      <c r="N166" s="709"/>
      <c r="O166" s="710"/>
    </row>
    <row r="167" spans="1:16">
      <c r="O167" s="279"/>
    </row>
    <row r="168" spans="1:16">
      <c r="O168" s="279"/>
    </row>
    <row r="169" spans="1:16">
      <c r="O169" s="279"/>
    </row>
    <row r="170" spans="1:16" ht="25.2">
      <c r="A170" s="277" t="s">
        <v>365</v>
      </c>
      <c r="B170" s="277" t="s">
        <v>327</v>
      </c>
      <c r="C170" s="277">
        <v>3</v>
      </c>
      <c r="D170" s="277">
        <v>7</v>
      </c>
      <c r="E170" s="277">
        <v>1</v>
      </c>
      <c r="F170" s="277">
        <v>372</v>
      </c>
      <c r="G170" s="277" t="s">
        <v>226</v>
      </c>
      <c r="H170" s="124" t="s">
        <v>282</v>
      </c>
      <c r="I170" s="277" t="s">
        <v>283</v>
      </c>
      <c r="J170" s="277" t="s">
        <v>364</v>
      </c>
      <c r="K170" s="277" t="s">
        <v>364</v>
      </c>
      <c r="L170" s="277" t="s">
        <v>419</v>
      </c>
      <c r="M170" s="278">
        <v>3638948</v>
      </c>
      <c r="N170" s="278">
        <v>3918948</v>
      </c>
      <c r="O170" s="278">
        <v>3918944.12</v>
      </c>
      <c r="P170" s="292"/>
    </row>
    <row r="171" spans="1:16">
      <c r="O171" s="279"/>
    </row>
    <row r="172" spans="1:16">
      <c r="A172" s="284" t="s">
        <v>385</v>
      </c>
      <c r="O172" s="279"/>
    </row>
    <row r="173" spans="1:16">
      <c r="O173" s="279"/>
    </row>
    <row r="174" spans="1:16" ht="43.5" customHeight="1">
      <c r="A174" s="711" t="s">
        <v>418</v>
      </c>
      <c r="B174" s="711"/>
      <c r="C174" s="711"/>
      <c r="D174" s="711"/>
      <c r="E174" s="711"/>
      <c r="F174" s="711"/>
      <c r="G174" s="711"/>
      <c r="H174" s="711"/>
      <c r="I174" s="711"/>
      <c r="J174" s="711"/>
      <c r="K174" s="711"/>
      <c r="L174" s="711"/>
      <c r="M174" s="711"/>
      <c r="N174" s="711"/>
      <c r="O174" s="712"/>
    </row>
    <row r="175" spans="1:16">
      <c r="O175" s="279"/>
    </row>
    <row r="176" spans="1:16">
      <c r="O176" s="279"/>
    </row>
    <row r="177" spans="1:16">
      <c r="O177" s="279"/>
    </row>
    <row r="178" spans="1:16">
      <c r="O178" s="279"/>
    </row>
    <row r="179" spans="1:16">
      <c r="O179" s="279"/>
    </row>
    <row r="180" spans="1:16">
      <c r="A180" s="277" t="s">
        <v>365</v>
      </c>
      <c r="B180" s="277" t="s">
        <v>327</v>
      </c>
      <c r="C180" s="277">
        <v>3</v>
      </c>
      <c r="D180" s="277">
        <v>7</v>
      </c>
      <c r="E180" s="277">
        <v>1</v>
      </c>
      <c r="F180" s="277">
        <v>373</v>
      </c>
      <c r="G180" s="277" t="s">
        <v>285</v>
      </c>
      <c r="H180" s="277" t="s">
        <v>284</v>
      </c>
      <c r="I180" s="277" t="s">
        <v>225</v>
      </c>
      <c r="J180" s="277" t="s">
        <v>386</v>
      </c>
      <c r="K180" s="277" t="s">
        <v>836</v>
      </c>
      <c r="L180" s="277" t="s">
        <v>836</v>
      </c>
      <c r="M180" s="278">
        <v>2671854</v>
      </c>
      <c r="N180" s="278">
        <v>2671854</v>
      </c>
      <c r="O180" s="278">
        <v>2671854</v>
      </c>
      <c r="P180" s="292"/>
    </row>
    <row r="181" spans="1:16" ht="51" customHeight="1">
      <c r="A181" s="643" t="s">
        <v>387</v>
      </c>
      <c r="B181" s="644"/>
      <c r="C181" s="644"/>
      <c r="D181" s="644"/>
      <c r="E181" s="644"/>
      <c r="F181" s="644"/>
      <c r="G181" s="644"/>
      <c r="H181" s="644"/>
      <c r="I181" s="644"/>
      <c r="J181" s="644"/>
      <c r="K181" s="644"/>
      <c r="L181" s="644"/>
      <c r="M181" s="644"/>
      <c r="N181" s="644"/>
      <c r="O181" s="645"/>
    </row>
    <row r="182" spans="1:16">
      <c r="A182" s="713" t="s">
        <v>388</v>
      </c>
      <c r="B182" s="714"/>
      <c r="C182" s="714"/>
      <c r="D182" s="714"/>
      <c r="E182" s="714"/>
      <c r="F182" s="714"/>
      <c r="G182" s="714"/>
      <c r="H182" s="714"/>
      <c r="I182" s="714"/>
      <c r="J182" s="714"/>
      <c r="K182" s="714"/>
      <c r="L182" s="714"/>
      <c r="M182" s="714"/>
      <c r="N182" s="714"/>
      <c r="O182" s="715"/>
    </row>
    <row r="183" spans="1:16" ht="287.25" customHeight="1">
      <c r="A183" s="669" t="s">
        <v>835</v>
      </c>
      <c r="B183" s="670"/>
      <c r="C183" s="670"/>
      <c r="D183" s="670"/>
      <c r="E183" s="670"/>
      <c r="F183" s="670"/>
      <c r="G183" s="670"/>
      <c r="H183" s="670"/>
      <c r="I183" s="670"/>
      <c r="J183" s="670"/>
      <c r="K183" s="670"/>
      <c r="L183" s="670"/>
      <c r="M183" s="670"/>
      <c r="N183" s="670"/>
      <c r="O183" s="671"/>
    </row>
    <row r="184" spans="1:16">
      <c r="O184" s="279"/>
    </row>
    <row r="185" spans="1:16">
      <c r="A185" s="277" t="s">
        <v>365</v>
      </c>
      <c r="B185" s="277" t="s">
        <v>327</v>
      </c>
      <c r="C185" s="277">
        <v>3</v>
      </c>
      <c r="D185" s="277">
        <v>7</v>
      </c>
      <c r="E185" s="277">
        <v>1</v>
      </c>
      <c r="F185" s="277">
        <v>374</v>
      </c>
      <c r="G185" s="277" t="s">
        <v>249</v>
      </c>
      <c r="H185" s="277" t="s">
        <v>287</v>
      </c>
      <c r="I185" s="277" t="s">
        <v>214</v>
      </c>
      <c r="J185" s="277" t="s">
        <v>348</v>
      </c>
      <c r="K185" s="277" t="s">
        <v>421</v>
      </c>
      <c r="L185" s="277" t="s">
        <v>421</v>
      </c>
      <c r="M185" s="278">
        <v>2000000</v>
      </c>
      <c r="N185" s="278">
        <v>1200000</v>
      </c>
      <c r="O185" s="278">
        <v>1200000</v>
      </c>
      <c r="P185" s="292"/>
    </row>
    <row r="186" spans="1:16">
      <c r="O186" s="279"/>
    </row>
    <row r="187" spans="1:16">
      <c r="A187" s="676" t="s">
        <v>389</v>
      </c>
      <c r="B187" s="672"/>
      <c r="C187" s="672"/>
      <c r="D187" s="672"/>
      <c r="E187" s="672"/>
      <c r="F187" s="672"/>
      <c r="G187" s="672"/>
      <c r="H187" s="672"/>
      <c r="I187" s="672"/>
      <c r="J187" s="672"/>
      <c r="K187" s="672"/>
      <c r="L187" s="672"/>
      <c r="M187" s="672"/>
      <c r="N187" s="672"/>
      <c r="O187" s="673"/>
    </row>
    <row r="188" spans="1:16">
      <c r="O188" s="279"/>
    </row>
    <row r="189" spans="1:16">
      <c r="A189" s="285" t="s">
        <v>420</v>
      </c>
      <c r="O189" s="279"/>
    </row>
    <row r="190" spans="1:16">
      <c r="O190" s="279"/>
    </row>
    <row r="191" spans="1:16">
      <c r="O191" s="279"/>
    </row>
    <row r="192" spans="1:16" ht="25.2">
      <c r="A192" s="277" t="s">
        <v>365</v>
      </c>
      <c r="B192" s="277" t="s">
        <v>327</v>
      </c>
      <c r="C192" s="277">
        <v>3</v>
      </c>
      <c r="D192" s="277">
        <v>7</v>
      </c>
      <c r="E192" s="277">
        <v>1</v>
      </c>
      <c r="F192" s="277">
        <v>375</v>
      </c>
      <c r="G192" s="277" t="s">
        <v>249</v>
      </c>
      <c r="H192" s="277" t="s">
        <v>288</v>
      </c>
      <c r="I192" s="277" t="s">
        <v>289</v>
      </c>
      <c r="J192" s="277" t="s">
        <v>315</v>
      </c>
      <c r="K192" s="277" t="s">
        <v>315</v>
      </c>
      <c r="L192" s="277" t="s">
        <v>423</v>
      </c>
      <c r="M192" s="278">
        <v>1900000</v>
      </c>
      <c r="N192" s="278">
        <v>1100000</v>
      </c>
      <c r="O192" s="278">
        <v>1100000</v>
      </c>
      <c r="P192" s="292"/>
    </row>
    <row r="193" spans="1:16">
      <c r="O193" s="279"/>
    </row>
    <row r="194" spans="1:16">
      <c r="A194" s="283" t="s">
        <v>390</v>
      </c>
      <c r="O194" s="279"/>
    </row>
    <row r="195" spans="1:16">
      <c r="O195" s="279"/>
    </row>
    <row r="196" spans="1:16" ht="27" customHeight="1">
      <c r="A196" s="676" t="s">
        <v>422</v>
      </c>
      <c r="B196" s="672"/>
      <c r="C196" s="672"/>
      <c r="D196" s="672"/>
      <c r="E196" s="672"/>
      <c r="F196" s="672"/>
      <c r="G196" s="672"/>
      <c r="H196" s="672"/>
      <c r="I196" s="672"/>
      <c r="J196" s="672"/>
      <c r="K196" s="672"/>
      <c r="L196" s="672"/>
      <c r="M196" s="672"/>
      <c r="N196" s="672"/>
      <c r="O196" s="673"/>
    </row>
    <row r="197" spans="1:16">
      <c r="O197" s="279"/>
    </row>
    <row r="198" spans="1:16">
      <c r="A198" s="277" t="s">
        <v>314</v>
      </c>
      <c r="B198" s="277" t="s">
        <v>324</v>
      </c>
      <c r="C198" s="277" t="s">
        <v>331</v>
      </c>
      <c r="D198" s="277" t="s">
        <v>324</v>
      </c>
      <c r="E198" s="277" t="s">
        <v>382</v>
      </c>
      <c r="F198" s="277" t="s">
        <v>391</v>
      </c>
      <c r="G198" s="277" t="s">
        <v>226</v>
      </c>
      <c r="H198" s="277" t="s">
        <v>224</v>
      </c>
      <c r="I198" s="277" t="s">
        <v>225</v>
      </c>
      <c r="J198" s="278">
        <v>200000</v>
      </c>
      <c r="K198" s="277" t="s">
        <v>392</v>
      </c>
      <c r="L198" s="277" t="s">
        <v>392</v>
      </c>
      <c r="M198" s="278">
        <v>8459472</v>
      </c>
      <c r="N198" s="278">
        <v>8179472</v>
      </c>
      <c r="O198" s="278">
        <v>8173311.0999999996</v>
      </c>
      <c r="P198" s="292"/>
    </row>
    <row r="199" spans="1:16">
      <c r="A199" s="286"/>
      <c r="B199" s="287"/>
      <c r="C199" s="287"/>
      <c r="D199" s="287"/>
      <c r="E199" s="287"/>
      <c r="F199" s="287"/>
      <c r="G199" s="287"/>
      <c r="H199" s="287"/>
      <c r="I199" s="287"/>
      <c r="J199" s="287"/>
      <c r="K199" s="287"/>
      <c r="L199" s="287"/>
      <c r="M199" s="287"/>
      <c r="N199" s="287"/>
      <c r="O199" s="288"/>
    </row>
    <row r="200" spans="1:16">
      <c r="A200" s="646" t="s">
        <v>393</v>
      </c>
      <c r="B200" s="647"/>
      <c r="C200" s="647"/>
      <c r="D200" s="647"/>
      <c r="E200" s="647"/>
      <c r="F200" s="647"/>
      <c r="G200" s="647"/>
      <c r="H200" s="647"/>
      <c r="I200" s="647"/>
      <c r="J200" s="647"/>
      <c r="K200" s="647"/>
      <c r="L200" s="647"/>
      <c r="M200" s="647"/>
      <c r="N200" s="647"/>
      <c r="O200" s="648"/>
    </row>
    <row r="201" spans="1:16">
      <c r="A201" s="289"/>
      <c r="B201" s="76"/>
      <c r="C201" s="76"/>
      <c r="D201" s="76"/>
      <c r="E201" s="76"/>
      <c r="F201" s="76"/>
      <c r="G201" s="76"/>
      <c r="H201" s="76"/>
      <c r="I201" s="76"/>
      <c r="J201" s="76"/>
      <c r="K201" s="76"/>
      <c r="L201" s="76"/>
      <c r="M201" s="290"/>
      <c r="N201" s="290"/>
      <c r="O201" s="291"/>
    </row>
    <row r="202" spans="1:16">
      <c r="A202" s="289"/>
      <c r="B202" s="76"/>
      <c r="C202" s="76"/>
      <c r="D202" s="76"/>
      <c r="E202" s="76"/>
      <c r="F202" s="76"/>
      <c r="G202" s="76"/>
      <c r="H202" s="76"/>
      <c r="I202" s="76"/>
      <c r="J202" s="76"/>
      <c r="K202" s="76"/>
      <c r="L202" s="76"/>
      <c r="M202" s="290"/>
      <c r="N202" s="290"/>
      <c r="O202" s="291"/>
    </row>
    <row r="203" spans="1:16">
      <c r="A203" s="676" t="s">
        <v>424</v>
      </c>
      <c r="B203" s="672"/>
      <c r="C203" s="672"/>
      <c r="D203" s="672"/>
      <c r="E203" s="672"/>
      <c r="F203" s="672"/>
      <c r="G203" s="672"/>
      <c r="H203" s="672"/>
      <c r="I203" s="672"/>
      <c r="J203" s="672"/>
      <c r="K203" s="672"/>
      <c r="L203" s="672"/>
      <c r="M203" s="672"/>
      <c r="N203" s="672"/>
      <c r="O203" s="673"/>
    </row>
    <row r="204" spans="1:16">
      <c r="A204" s="420"/>
      <c r="B204" s="421"/>
      <c r="C204" s="421"/>
      <c r="D204" s="421"/>
      <c r="E204" s="421"/>
      <c r="F204" s="421"/>
      <c r="G204" s="421"/>
      <c r="H204" s="421"/>
      <c r="I204" s="421"/>
      <c r="J204" s="421"/>
      <c r="K204" s="421"/>
      <c r="L204" s="421"/>
      <c r="M204" s="421"/>
      <c r="N204" s="421"/>
      <c r="O204" s="422"/>
    </row>
  </sheetData>
  <mergeCells count="89">
    <mergeCell ref="A187:O187"/>
    <mergeCell ref="A196:O196"/>
    <mergeCell ref="A200:O200"/>
    <mergeCell ref="A203:O203"/>
    <mergeCell ref="A96:O96"/>
    <mergeCell ref="A166:O166"/>
    <mergeCell ref="A174:O174"/>
    <mergeCell ref="A155:O155"/>
    <mergeCell ref="A157:O157"/>
    <mergeCell ref="A181:O181"/>
    <mergeCell ref="A182:O182"/>
    <mergeCell ref="A183:O183"/>
    <mergeCell ref="A138:O138"/>
    <mergeCell ref="A142:O142"/>
    <mergeCell ref="A144:O144"/>
    <mergeCell ref="A147:O147"/>
    <mergeCell ref="A149:O149"/>
    <mergeCell ref="A118:O118"/>
    <mergeCell ref="A122:O122"/>
    <mergeCell ref="A123:O123"/>
    <mergeCell ref="A131:O131"/>
    <mergeCell ref="A137:O137"/>
    <mergeCell ref="A104:O104"/>
    <mergeCell ref="A106:O106"/>
    <mergeCell ref="A110:O110"/>
    <mergeCell ref="A112:O112"/>
    <mergeCell ref="A116:O116"/>
    <mergeCell ref="A91:O91"/>
    <mergeCell ref="A92:O92"/>
    <mergeCell ref="A99:O99"/>
    <mergeCell ref="A100:O100"/>
    <mergeCell ref="A95:O95"/>
    <mergeCell ref="A80:O80"/>
    <mergeCell ref="A81:O81"/>
    <mergeCell ref="A86:O86"/>
    <mergeCell ref="A87:O87"/>
    <mergeCell ref="A90:O90"/>
    <mergeCell ref="A68:O68"/>
    <mergeCell ref="A71:O71"/>
    <mergeCell ref="A72:O73"/>
    <mergeCell ref="A76:O76"/>
    <mergeCell ref="A77:O77"/>
    <mergeCell ref="A56:O56"/>
    <mergeCell ref="A57:O57"/>
    <mergeCell ref="A61:O61"/>
    <mergeCell ref="A62:O62"/>
    <mergeCell ref="A67:O67"/>
    <mergeCell ref="A46:O46"/>
    <mergeCell ref="A48:O48"/>
    <mergeCell ref="A49:O49"/>
    <mergeCell ref="A53:O53"/>
    <mergeCell ref="A54:O54"/>
    <mergeCell ref="A40:O40"/>
    <mergeCell ref="A41:O41"/>
    <mergeCell ref="A44:O44"/>
    <mergeCell ref="A42:O42"/>
    <mergeCell ref="A45:O45"/>
    <mergeCell ref="J5:L5"/>
    <mergeCell ref="A8:O8"/>
    <mergeCell ref="A9:O9"/>
    <mergeCell ref="A36:O37"/>
    <mergeCell ref="A10:O10"/>
    <mergeCell ref="A13:O13"/>
    <mergeCell ref="A14:O14"/>
    <mergeCell ref="A16:O16"/>
    <mergeCell ref="A17:O17"/>
    <mergeCell ref="A24:O24"/>
    <mergeCell ref="A25:O25"/>
    <mergeCell ref="A29:O29"/>
    <mergeCell ref="A30:O30"/>
    <mergeCell ref="A31:O32"/>
    <mergeCell ref="A33:O33"/>
    <mergeCell ref="A35:O35"/>
    <mergeCell ref="M5:O5"/>
    <mergeCell ref="A39:O39"/>
    <mergeCell ref="A20:O20"/>
    <mergeCell ref="A21:O21"/>
    <mergeCell ref="A1:O1"/>
    <mergeCell ref="A4:O4"/>
    <mergeCell ref="A5:A6"/>
    <mergeCell ref="B5:B6"/>
    <mergeCell ref="C5:C6"/>
    <mergeCell ref="D5:D6"/>
    <mergeCell ref="E5:E6"/>
    <mergeCell ref="F5:F6"/>
    <mergeCell ref="G5:G6"/>
    <mergeCell ref="H5:H6"/>
    <mergeCell ref="A3:O3"/>
    <mergeCell ref="I5:I6"/>
  </mergeCells>
  <printOptions horizontalCentered="1"/>
  <pageMargins left="0.39370078740157483" right="0.39370078740157483" top="1.5748031496062993" bottom="0.39370078740157483" header="0.19685039370078741" footer="0.19685039370078741"/>
  <pageSetup scale="69" orientation="landscape" r:id="rId1"/>
  <headerFooter scaleWithDoc="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20</vt:i4>
      </vt:variant>
    </vt:vector>
  </HeadingPairs>
  <TitlesOfParts>
    <vt:vector size="40" baseType="lpstr">
      <vt:lpstr>Caratula</vt:lpstr>
      <vt:lpstr>ECG-1</vt:lpstr>
      <vt:lpstr>ECG-2</vt:lpstr>
      <vt:lpstr>EPC</vt:lpstr>
      <vt:lpstr>APP-1</vt:lpstr>
      <vt:lpstr>APP-2</vt:lpstr>
      <vt:lpstr>APP-3</vt:lpstr>
      <vt:lpstr>APP-4</vt:lpstr>
      <vt:lpstr>AR</vt:lpstr>
      <vt:lpstr>PPI</vt:lpstr>
      <vt:lpstr>IAPP</vt:lpstr>
      <vt:lpstr>EAP</vt:lpstr>
      <vt:lpstr>ADS-1</vt:lpstr>
      <vt:lpstr>ADS-2</vt:lpstr>
      <vt:lpstr>SAP</vt:lpstr>
      <vt:lpstr>FIC</vt:lpstr>
      <vt:lpstr>AUR</vt:lpstr>
      <vt:lpstr>PPD</vt:lpstr>
      <vt:lpstr>Formato 6d</vt:lpstr>
      <vt:lpstr>Hoja1</vt:lpstr>
      <vt:lpstr>EPC!_Toc256789589</vt:lpstr>
      <vt:lpstr>'APP-3'!Área_de_impresión</vt:lpstr>
      <vt:lpstr>AR!Área_de_impresión</vt:lpstr>
      <vt:lpstr>IAPP!Área_de_impresión</vt:lpstr>
      <vt:lpstr>'ADS-1'!Títulos_a_imprimir</vt:lpstr>
      <vt:lpstr>'ADS-2'!Títulos_a_imprimir</vt:lpstr>
      <vt:lpstr>'APP-1'!Títulos_a_imprimir</vt:lpstr>
      <vt:lpstr>'APP-2'!Títulos_a_imprimir</vt:lpstr>
      <vt:lpstr>'APP-3'!Títulos_a_imprimir</vt:lpstr>
      <vt:lpstr>'APP-4'!Títulos_a_imprimir</vt:lpstr>
      <vt:lpstr>AR!Títulos_a_imprimir</vt:lpstr>
      <vt:lpstr>AUR!Títulos_a_imprimir</vt:lpstr>
      <vt:lpstr>EAP!Títulos_a_imprimir</vt:lpstr>
      <vt:lpstr>'ECG-1'!Títulos_a_imprimir</vt:lpstr>
      <vt:lpstr>'ECG-2'!Títulos_a_imprimir</vt:lpstr>
      <vt:lpstr>EPC!Títulos_a_imprimir</vt:lpstr>
      <vt:lpstr>FIC!Títulos_a_imprimir</vt:lpstr>
      <vt:lpstr>IAPP!Títulos_a_imprimir</vt:lpstr>
      <vt:lpstr>PPD!Títulos_a_imprimir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PATY</cp:lastModifiedBy>
  <cp:lastPrinted>2018-02-06T18:38:15Z</cp:lastPrinted>
  <dcterms:created xsi:type="dcterms:W3CDTF">2007-06-29T21:15:18Z</dcterms:created>
  <dcterms:modified xsi:type="dcterms:W3CDTF">2018-02-27T16:25:58Z</dcterms:modified>
</cp:coreProperties>
</file>